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995" windowHeight="7875"/>
  </bookViews>
  <sheets>
    <sheet name="testy" sheetId="4" r:id="rId1"/>
    <sheet name="vybrané" sheetId="5" r:id="rId2"/>
  </sheets>
  <definedNames>
    <definedName name="_xlnm._FilterDatabase" localSheetId="0" hidden="1">testy!$B$1:$P$58</definedName>
    <definedName name="_xlnm.Print_Area" localSheetId="0">testy!$A$1:$P$41</definedName>
  </definedNames>
  <calcPr calcId="145621"/>
</workbook>
</file>

<file path=xl/calcChain.xml><?xml version="1.0" encoding="utf-8"?>
<calcChain xmlns="http://schemas.openxmlformats.org/spreadsheetml/2006/main">
  <c r="O24" i="4" l="1"/>
  <c r="N24" i="4"/>
  <c r="M24" i="4"/>
  <c r="L24" i="4"/>
  <c r="K24" i="4"/>
  <c r="K32" i="4"/>
  <c r="O42" i="4" l="1"/>
  <c r="N42" i="4"/>
  <c r="M42" i="4"/>
  <c r="L42" i="4"/>
  <c r="K42" i="4"/>
  <c r="O26" i="4"/>
  <c r="N26" i="4"/>
  <c r="M26" i="4"/>
  <c r="L26" i="4"/>
  <c r="K26" i="4"/>
  <c r="O8" i="4"/>
  <c r="N8" i="4"/>
  <c r="M8" i="4"/>
  <c r="L8" i="4"/>
  <c r="K8" i="4"/>
  <c r="O20" i="4"/>
  <c r="N20" i="4"/>
  <c r="M20" i="4"/>
  <c r="L20" i="4"/>
  <c r="K20" i="4"/>
  <c r="O23" i="4"/>
  <c r="N23" i="4"/>
  <c r="M23" i="4"/>
  <c r="L23" i="4"/>
  <c r="K23" i="4"/>
  <c r="O25" i="4"/>
  <c r="N25" i="4"/>
  <c r="M25" i="4"/>
  <c r="L25" i="4"/>
  <c r="K25" i="4"/>
  <c r="O4" i="4"/>
  <c r="N4" i="4"/>
  <c r="M4" i="4"/>
  <c r="L4" i="4"/>
  <c r="K4" i="4"/>
  <c r="O40" i="4"/>
  <c r="N40" i="4"/>
  <c r="M40" i="4"/>
  <c r="L40" i="4"/>
  <c r="K40" i="4"/>
  <c r="O10" i="4"/>
  <c r="N10" i="4"/>
  <c r="M10" i="4"/>
  <c r="L10" i="4"/>
  <c r="K10" i="4"/>
  <c r="O56" i="4"/>
  <c r="N56" i="4"/>
  <c r="M56" i="4"/>
  <c r="L56" i="4"/>
  <c r="K56" i="4"/>
  <c r="O12" i="4"/>
  <c r="N12" i="4"/>
  <c r="M12" i="4"/>
  <c r="L12" i="4"/>
  <c r="K12" i="4"/>
  <c r="O58" i="4"/>
  <c r="N58" i="4"/>
  <c r="M58" i="4"/>
  <c r="L58" i="4"/>
  <c r="K58" i="4"/>
  <c r="P8" i="4" l="1"/>
  <c r="P42" i="4"/>
  <c r="K55" i="4"/>
  <c r="O49" i="4" l="1"/>
  <c r="N49" i="4"/>
  <c r="M49" i="4"/>
  <c r="L49" i="4"/>
  <c r="K49" i="4"/>
  <c r="O41" i="4" l="1"/>
  <c r="N41" i="4"/>
  <c r="M41" i="4"/>
  <c r="L41" i="4"/>
  <c r="K41" i="4"/>
  <c r="O51" i="4"/>
  <c r="N51" i="4"/>
  <c r="M51" i="4"/>
  <c r="L51" i="4"/>
  <c r="K51" i="4"/>
  <c r="O3" i="4"/>
  <c r="N3" i="4"/>
  <c r="M3" i="4"/>
  <c r="L3" i="4"/>
  <c r="K3" i="4"/>
  <c r="P41" i="4" l="1"/>
  <c r="N32" i="4"/>
  <c r="O35" i="4" l="1"/>
  <c r="N35" i="4"/>
  <c r="M35" i="4"/>
  <c r="L35" i="4"/>
  <c r="K35" i="4"/>
  <c r="P35" i="4" l="1"/>
  <c r="N34" i="4"/>
  <c r="N44" i="4"/>
  <c r="N45" i="4"/>
  <c r="N37" i="4"/>
  <c r="N31" i="4"/>
  <c r="N6" i="4"/>
  <c r="N43" i="4"/>
  <c r="N5" i="4"/>
  <c r="N28" i="4"/>
  <c r="N46" i="4"/>
  <c r="N47" i="4"/>
  <c r="N9" i="4"/>
  <c r="N38" i="4"/>
  <c r="N7" i="4"/>
  <c r="N30" i="4"/>
  <c r="N17" i="4"/>
  <c r="N57" i="4"/>
  <c r="N15" i="4"/>
  <c r="N53" i="4"/>
  <c r="N55" i="4"/>
  <c r="N18" i="4"/>
  <c r="N11" i="4"/>
  <c r="N50" i="4"/>
  <c r="N14" i="4"/>
  <c r="N54" i="4"/>
  <c r="N22" i="4"/>
  <c r="N59" i="4"/>
  <c r="N52" i="4"/>
  <c r="N39" i="4"/>
  <c r="N48" i="4"/>
  <c r="N36" i="4"/>
  <c r="N29" i="4"/>
  <c r="N21" i="4"/>
  <c r="N27" i="4"/>
  <c r="N33" i="4"/>
  <c r="N16" i="4"/>
  <c r="N19" i="4"/>
  <c r="N13" i="4"/>
  <c r="L34" i="4"/>
  <c r="L44" i="4"/>
  <c r="L45" i="4"/>
  <c r="L37" i="4"/>
  <c r="L31" i="4"/>
  <c r="L6" i="4"/>
  <c r="L43" i="4"/>
  <c r="L32" i="4"/>
  <c r="L5" i="4"/>
  <c r="L28" i="4"/>
  <c r="L46" i="4"/>
  <c r="L47" i="4"/>
  <c r="L9" i="4"/>
  <c r="L38" i="4"/>
  <c r="L7" i="4"/>
  <c r="L30" i="4"/>
  <c r="L17" i="4"/>
  <c r="L57" i="4"/>
  <c r="L15" i="4"/>
  <c r="L53" i="4"/>
  <c r="L55" i="4"/>
  <c r="L18" i="4"/>
  <c r="L11" i="4"/>
  <c r="L50" i="4"/>
  <c r="L14" i="4"/>
  <c r="L54" i="4"/>
  <c r="L22" i="4"/>
  <c r="L59" i="4"/>
  <c r="L52" i="4"/>
  <c r="L39" i="4"/>
  <c r="L48" i="4"/>
  <c r="L36" i="4"/>
  <c r="L29" i="4"/>
  <c r="L21" i="4"/>
  <c r="L27" i="4"/>
  <c r="L33" i="4"/>
  <c r="L16" i="4"/>
  <c r="L19" i="4"/>
  <c r="L13" i="4"/>
  <c r="O34" i="4" l="1"/>
  <c r="M34" i="4"/>
  <c r="K34" i="4"/>
  <c r="O44" i="4"/>
  <c r="M44" i="4"/>
  <c r="K44" i="4"/>
  <c r="O45" i="4"/>
  <c r="M45" i="4"/>
  <c r="K45" i="4"/>
  <c r="O37" i="4"/>
  <c r="M37" i="4"/>
  <c r="K37" i="4"/>
  <c r="O31" i="4"/>
  <c r="M31" i="4"/>
  <c r="K31" i="4"/>
  <c r="P31" i="4" s="1"/>
  <c r="O6" i="4"/>
  <c r="M6" i="4"/>
  <c r="K6" i="4"/>
  <c r="O43" i="4"/>
  <c r="M43" i="4"/>
  <c r="K43" i="4"/>
  <c r="O32" i="4"/>
  <c r="M32" i="4"/>
  <c r="O5" i="4"/>
  <c r="M5" i="4"/>
  <c r="K5" i="4"/>
  <c r="O28" i="4"/>
  <c r="M28" i="4"/>
  <c r="K28" i="4"/>
  <c r="O46" i="4"/>
  <c r="M46" i="4"/>
  <c r="K46" i="4"/>
  <c r="O47" i="4"/>
  <c r="M47" i="4"/>
  <c r="K47" i="4"/>
  <c r="P47" i="4" s="1"/>
  <c r="O9" i="4"/>
  <c r="M9" i="4"/>
  <c r="K9" i="4"/>
  <c r="O38" i="4"/>
  <c r="M38" i="4"/>
  <c r="K38" i="4"/>
  <c r="O7" i="4"/>
  <c r="M7" i="4"/>
  <c r="K7" i="4"/>
  <c r="O30" i="4"/>
  <c r="M30" i="4"/>
  <c r="K30" i="4"/>
  <c r="O17" i="4"/>
  <c r="M17" i="4"/>
  <c r="K17" i="4"/>
  <c r="O57" i="4"/>
  <c r="M57" i="4"/>
  <c r="K57" i="4"/>
  <c r="O15" i="4"/>
  <c r="M15" i="4"/>
  <c r="K15" i="4"/>
  <c r="O53" i="4"/>
  <c r="M53" i="4"/>
  <c r="K53" i="4"/>
  <c r="O55" i="4"/>
  <c r="M55" i="4"/>
  <c r="O18" i="4"/>
  <c r="M18" i="4"/>
  <c r="K18" i="4"/>
  <c r="O11" i="4"/>
  <c r="M11" i="4"/>
  <c r="K11" i="4"/>
  <c r="O50" i="4"/>
  <c r="M50" i="4"/>
  <c r="K50" i="4"/>
  <c r="O14" i="4"/>
  <c r="M14" i="4"/>
  <c r="K14" i="4"/>
  <c r="O54" i="4"/>
  <c r="M54" i="4"/>
  <c r="K54" i="4"/>
  <c r="O22" i="4"/>
  <c r="M22" i="4"/>
  <c r="K22" i="4"/>
  <c r="P22" i="4" s="1"/>
  <c r="O59" i="4"/>
  <c r="M59" i="4"/>
  <c r="K59" i="4"/>
  <c r="O52" i="4"/>
  <c r="M52" i="4"/>
  <c r="K52" i="4"/>
  <c r="O39" i="4"/>
  <c r="M39" i="4"/>
  <c r="K39" i="4"/>
  <c r="O48" i="4"/>
  <c r="M48" i="4"/>
  <c r="K48" i="4"/>
  <c r="O36" i="4"/>
  <c r="M36" i="4"/>
  <c r="K36" i="4"/>
  <c r="O29" i="4"/>
  <c r="M29" i="4"/>
  <c r="K29" i="4"/>
  <c r="O21" i="4"/>
  <c r="M21" i="4"/>
  <c r="K21" i="4"/>
  <c r="O27" i="4"/>
  <c r="M27" i="4"/>
  <c r="K27" i="4"/>
  <c r="O33" i="4"/>
  <c r="M33" i="4"/>
  <c r="K33" i="4"/>
  <c r="O16" i="4"/>
  <c r="M16" i="4"/>
  <c r="K16" i="4"/>
  <c r="O19" i="4"/>
  <c r="M19" i="4"/>
  <c r="K19" i="4"/>
  <c r="O13" i="4"/>
  <c r="M13" i="4"/>
  <c r="K13" i="4"/>
  <c r="P38" i="4" l="1"/>
  <c r="P43" i="4"/>
  <c r="P19" i="4"/>
  <c r="P39" i="4"/>
  <c r="P17" i="4"/>
  <c r="P6" i="4"/>
  <c r="P29" i="4"/>
  <c r="P28" i="4"/>
  <c r="P53" i="4"/>
  <c r="P3" i="4"/>
  <c r="P58" i="4"/>
  <c r="P26" i="4"/>
  <c r="P36" i="4"/>
  <c r="P57" i="4"/>
  <c r="P27" i="4"/>
  <c r="P45" i="4"/>
  <c r="P51" i="4"/>
  <c r="P23" i="4"/>
  <c r="P10" i="4"/>
  <c r="P18" i="4"/>
  <c r="P20" i="4"/>
  <c r="P9" i="4"/>
  <c r="P44" i="4"/>
  <c r="P15" i="4"/>
  <c r="P34" i="4"/>
  <c r="P46" i="4"/>
  <c r="P30" i="4"/>
  <c r="P25" i="4"/>
  <c r="P11" i="4"/>
  <c r="P14" i="4"/>
  <c r="P33" i="4"/>
  <c r="P54" i="4"/>
  <c r="P40" i="4"/>
  <c r="P21" i="4"/>
  <c r="P12" i="4"/>
  <c r="P50" i="4"/>
  <c r="P4" i="4"/>
  <c r="P24" i="4"/>
  <c r="P56" i="4"/>
  <c r="P37" i="4"/>
  <c r="P59" i="4"/>
  <c r="P48" i="4"/>
  <c r="P49" i="4"/>
  <c r="P13" i="4"/>
  <c r="P7" i="4"/>
  <c r="P55" i="4"/>
  <c r="P32" i="4"/>
  <c r="P52" i="4"/>
  <c r="P5" i="4"/>
  <c r="P16" i="4"/>
</calcChain>
</file>

<file path=xl/sharedStrings.xml><?xml version="1.0" encoding="utf-8"?>
<sst xmlns="http://schemas.openxmlformats.org/spreadsheetml/2006/main" count="279" uniqueCount="186">
  <si>
    <t>Jméno</t>
  </si>
  <si>
    <t>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</si>
  <si>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</si>
  <si>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</si>
  <si>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</si>
  <si>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</si>
  <si>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</si>
  <si>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</si>
  <si>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</si>
  <si>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</si>
  <si>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</si>
  <si>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</si>
  <si>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</si>
  <si>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</si>
  <si>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</si>
  <si>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</si>
  <si>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</si>
  <si>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</si>
  <si>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</si>
  <si>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</si>
  <si>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</si>
  <si>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</si>
  <si>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</si>
  <si>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</si>
  <si>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</si>
  <si>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</si>
  <si>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</si>
  <si>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</si>
  <si>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</si>
  <si>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</si>
  <si>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</si>
  <si>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</si>
  <si>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</si>
  <si>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</si>
  <si>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</si>
  <si>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</si>
  <si>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</si>
  <si>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</si>
  <si>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</si>
  <si>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</si>
  <si>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</si>
  <si>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</si>
  <si>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</si>
  <si>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Hodnocení</t>
  </si>
  <si>
    <t>výška</t>
  </si>
  <si>
    <t>Hod M1</t>
  </si>
  <si>
    <t>smeč.v. (VSR)</t>
  </si>
  <si>
    <t>K-test</t>
  </si>
  <si>
    <t>SDM</t>
  </si>
  <si>
    <t>Výška</t>
  </si>
  <si>
    <t>Celkem</t>
  </si>
  <si>
    <t>smeč.v.  (VSR)</t>
  </si>
  <si>
    <t>Pořadí</t>
  </si>
  <si>
    <t>Karolína</t>
  </si>
  <si>
    <t>Lucie</t>
  </si>
  <si>
    <t>Maříková</t>
  </si>
  <si>
    <t>Magdaléna</t>
  </si>
  <si>
    <t>Nikola</t>
  </si>
  <si>
    <t>Nikol Adéla</t>
  </si>
  <si>
    <t>Klára</t>
  </si>
  <si>
    <t>Eliška</t>
  </si>
  <si>
    <t>Kristýna</t>
  </si>
  <si>
    <t>Nová</t>
  </si>
  <si>
    <t>Tereza</t>
  </si>
  <si>
    <t>Denisa</t>
  </si>
  <si>
    <t>Veronika</t>
  </si>
  <si>
    <t>Barbora</t>
  </si>
  <si>
    <t>Kateřina</t>
  </si>
  <si>
    <t>Uherková</t>
  </si>
  <si>
    <t>Simona</t>
  </si>
  <si>
    <t>42.</t>
  </si>
  <si>
    <t>43.</t>
  </si>
  <si>
    <t>44.</t>
  </si>
  <si>
    <t>45.</t>
  </si>
  <si>
    <t>Klub</t>
  </si>
  <si>
    <t>Kladno</t>
  </si>
  <si>
    <t>Brandýs</t>
  </si>
  <si>
    <t>Kralupy</t>
  </si>
  <si>
    <t>Příbram</t>
  </si>
  <si>
    <t xml:space="preserve">22. </t>
  </si>
  <si>
    <t xml:space="preserve">23. </t>
  </si>
  <si>
    <t>Pečky</t>
  </si>
  <si>
    <t>tel.</t>
  </si>
  <si>
    <t>Volemanová</t>
  </si>
  <si>
    <t>Janůrková</t>
  </si>
  <si>
    <t>Adéla</t>
  </si>
  <si>
    <t>Turečková</t>
  </si>
  <si>
    <t>Karla</t>
  </si>
  <si>
    <t>Hlaváčková</t>
  </si>
  <si>
    <t>Fejtová</t>
  </si>
  <si>
    <t>Moráňová</t>
  </si>
  <si>
    <t>Míková</t>
  </si>
  <si>
    <t>Sarah</t>
  </si>
  <si>
    <t>Fořtová</t>
  </si>
  <si>
    <t>Martina</t>
  </si>
  <si>
    <t>Friedová</t>
  </si>
  <si>
    <t>Hrabáková</t>
  </si>
  <si>
    <t>Matejkinová</t>
  </si>
  <si>
    <t>Viktória</t>
  </si>
  <si>
    <t>Nykodymová</t>
  </si>
  <si>
    <t>Poláková  </t>
  </si>
  <si>
    <t>Sináková</t>
  </si>
  <si>
    <t>Natálie</t>
  </si>
  <si>
    <t>Sršňová </t>
  </si>
  <si>
    <t>Viktorie</t>
  </si>
  <si>
    <t>Šulcová </t>
  </si>
  <si>
    <t>Barbora </t>
  </si>
  <si>
    <t>Hájková</t>
  </si>
  <si>
    <t>Monika</t>
  </si>
  <si>
    <t>Komínková</t>
  </si>
  <si>
    <t>Magdalena</t>
  </si>
  <si>
    <t>Sázavská</t>
  </si>
  <si>
    <t>Růžičková</t>
  </si>
  <si>
    <t>Kunertová</t>
  </si>
  <si>
    <t>Nováková</t>
  </si>
  <si>
    <t>Nela</t>
  </si>
  <si>
    <t>Dvořáková</t>
  </si>
  <si>
    <t>Hagenhoferová</t>
  </si>
  <si>
    <t>Sokolová</t>
  </si>
  <si>
    <t>Sajdlová</t>
  </si>
  <si>
    <t>Lenka</t>
  </si>
  <si>
    <t>Pavla</t>
  </si>
  <si>
    <t>Vopálenská</t>
  </si>
  <si>
    <t>Debora</t>
  </si>
  <si>
    <t>Birasová</t>
  </si>
  <si>
    <t>Zimová</t>
  </si>
  <si>
    <t>Soustružníková</t>
  </si>
  <si>
    <t>Havlínová</t>
  </si>
  <si>
    <t>Machová</t>
  </si>
  <si>
    <t>Anna</t>
  </si>
  <si>
    <t>Rozborová</t>
  </si>
  <si>
    <t>Suková</t>
  </si>
  <si>
    <t>Pavlína</t>
  </si>
  <si>
    <t>Šamanová</t>
  </si>
  <si>
    <t>Tichá</t>
  </si>
  <si>
    <t>Jehličková</t>
  </si>
  <si>
    <t>Helena</t>
  </si>
  <si>
    <t>Masopustová</t>
  </si>
  <si>
    <t>Apolenová</t>
  </si>
  <si>
    <t>Vašků</t>
  </si>
  <si>
    <t>Veverková</t>
  </si>
  <si>
    <t>Anička</t>
  </si>
  <si>
    <t>Jíchová</t>
  </si>
  <si>
    <t>Tuzarová</t>
  </si>
  <si>
    <t>Salakyová</t>
  </si>
  <si>
    <t>Nymburk</t>
  </si>
  <si>
    <t>Spartak Hořovice</t>
  </si>
  <si>
    <t>TJ Neratovice</t>
  </si>
  <si>
    <t>AUTOŠKODA MB</t>
  </si>
  <si>
    <t>TJ Kunice</t>
  </si>
  <si>
    <t>TJ EMĚ Mělník</t>
  </si>
  <si>
    <t>SKV Kolín</t>
  </si>
  <si>
    <t>TJ Sokol Roztoky</t>
  </si>
  <si>
    <t>VK Benátky</t>
  </si>
  <si>
    <t>Mladá Boleslav</t>
  </si>
  <si>
    <t>Maděrová</t>
  </si>
  <si>
    <t>Jana</t>
  </si>
  <si>
    <t>Železníková</t>
  </si>
  <si>
    <t>Julie</t>
  </si>
  <si>
    <t>Ptáčková</t>
  </si>
  <si>
    <t>Ivana</t>
  </si>
  <si>
    <t>Volfová</t>
  </si>
  <si>
    <t>Lada</t>
  </si>
  <si>
    <t>Pálková</t>
  </si>
  <si>
    <t>Šnajdrová</t>
  </si>
  <si>
    <t> 16.1.2004</t>
  </si>
  <si>
    <t> 9.7.2004</t>
  </si>
  <si>
    <t>4.5.2004 </t>
  </si>
  <si>
    <t> 23.12.2003</t>
  </si>
  <si>
    <t>26.8.2004 </t>
  </si>
  <si>
    <t>Datum narození</t>
  </si>
  <si>
    <t>e-mail rodiče</t>
  </si>
  <si>
    <t>Vošáhlíková</t>
  </si>
  <si>
    <t>Bambasová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</si>
  <si>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</si>
  <si>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</si>
  <si>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</si>
  <si>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</si>
  <si>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</si>
  <si>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</si>
  <si>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</si>
  <si>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</si>
  <si>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</si>
  <si>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46.</t>
  </si>
  <si>
    <t>47.</t>
  </si>
  <si>
    <t>narození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</si>
</sst>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1" xfId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64" fontId="4" fillId="0" borderId="10" xfId="0" applyNumberFormat="1" applyFont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6" fontId="1" fillId="0" borderId="10" xfId="0" applyNumberFormat="1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="115" zoomScaleNormal="115" workbookViewId="0">
      <selection activeCell="F1" sqref="F1"/>
    </sheetView>
  </sheetViews>
  <sheetFormatPr defaultRowHeight="15" x14ac:dyDescent="0.25"/>
  <cols>
    <col min="1" max="1" width="6.75" customWidth="1"/>
    <col min="2" max="2" width="14.25" customWidth="1"/>
    <col min="3" max="5" width="14.5" customWidth="1"/>
    <col min="6" max="16" width="12.75" customWidth="1"/>
  </cols>
  <sheetData>
    <row r="1" spans="1:16" ht="15.75" thickBot="1" x14ac:dyDescent="0.3">
      <c r="A1" s="29"/>
      <c r="B1" s="30"/>
      <c r="C1" s="31"/>
      <c r="D1" s="13"/>
      <c r="E1" s="13"/>
      <c r="F1" s="13"/>
      <c r="G1" s="3"/>
      <c r="H1" s="3"/>
      <c r="I1" s="3"/>
      <c r="J1" s="3"/>
      <c r="K1" s="55" t="s">
        <v>43</v>
      </c>
      <c r="L1" s="56"/>
      <c r="M1" s="56"/>
      <c r="N1" s="56"/>
      <c r="O1" s="56"/>
      <c r="P1" s="57"/>
    </row>
    <row r="2" spans="1:16" ht="15.75" thickBot="1" x14ac:dyDescent="0.3">
      <c r="A2" s="32" t="s">
        <v>52</v>
      </c>
      <c r="B2" s="33" t="s">
        <v>1</v>
      </c>
      <c r="C2" s="34" t="s">
        <v>0</v>
      </c>
      <c r="D2" s="35" t="s">
        <v>74</v>
      </c>
      <c r="E2" s="35" t="s">
        <v>185</v>
      </c>
      <c r="F2" s="36" t="s">
        <v>44</v>
      </c>
      <c r="G2" s="4" t="s">
        <v>45</v>
      </c>
      <c r="H2" s="4" t="s">
        <v>51</v>
      </c>
      <c r="I2" s="4" t="s">
        <v>47</v>
      </c>
      <c r="J2" s="42" t="s">
        <v>48</v>
      </c>
      <c r="K2" s="45" t="s">
        <v>49</v>
      </c>
      <c r="L2" s="5" t="s">
        <v>45</v>
      </c>
      <c r="M2" s="5" t="s">
        <v>46</v>
      </c>
      <c r="N2" s="6" t="s">
        <v>47</v>
      </c>
      <c r="O2" s="5" t="s">
        <v>48</v>
      </c>
      <c r="P2" s="46" t="s">
        <v>50</v>
      </c>
    </row>
    <row r="3" spans="1:16" ht="15.75" x14ac:dyDescent="0.25">
      <c r="A3" s="38" t="s">
        <v>2</v>
      </c>
      <c r="B3" s="61" t="s">
        <v>55</v>
      </c>
      <c r="C3" s="61" t="s">
        <v>56</v>
      </c>
      <c r="D3" s="22" t="s">
        <v>153</v>
      </c>
      <c r="E3" s="26">
        <v>37730</v>
      </c>
      <c r="F3" s="11">
        <v>172</v>
      </c>
      <c r="G3" s="52">
        <v>11.1</v>
      </c>
      <c r="H3" s="27">
        <v>273</v>
      </c>
      <c r="I3" s="52">
        <v>11.13</v>
      </c>
      <c r="J3" s="43">
        <v>200</v>
      </c>
      <c r="K3" s="47">
        <f>IF(F3&gt;163,(F3-163)*4.5,0)</f>
        <v>40.5</v>
      </c>
      <c r="L3" s="7">
        <f>IF(G3&gt;7.8,(G3-8)*12.4+2.5,0)</f>
        <v>40.94</v>
      </c>
      <c r="M3" s="7">
        <f>IF(H3&gt;250,(H3-250)*3,0)</f>
        <v>69</v>
      </c>
      <c r="N3" s="7">
        <f>IF(I3&lt;12.5,(12.5-I3)*35,0)</f>
        <v>47.949999999999974</v>
      </c>
      <c r="O3" s="7">
        <f>IF(J3&gt;166,(J3-166)*1.4,0)</f>
        <v>47.599999999999994</v>
      </c>
      <c r="P3" s="48">
        <f>SUM(K3:O3)</f>
        <v>245.98999999999998</v>
      </c>
    </row>
    <row r="4" spans="1:16" ht="15.75" x14ac:dyDescent="0.25">
      <c r="A4" s="37" t="s">
        <v>3</v>
      </c>
      <c r="B4" s="61" t="s">
        <v>68</v>
      </c>
      <c r="C4" s="61" t="s">
        <v>57</v>
      </c>
      <c r="D4" s="22" t="s">
        <v>78</v>
      </c>
      <c r="E4" s="26"/>
      <c r="F4" s="11">
        <v>164</v>
      </c>
      <c r="G4" s="52">
        <v>9</v>
      </c>
      <c r="H4" s="27">
        <v>276</v>
      </c>
      <c r="I4" s="52">
        <v>10.67</v>
      </c>
      <c r="J4" s="43">
        <v>224</v>
      </c>
      <c r="K4" s="47">
        <f>IF(F4&gt;163,(F4-163)*4.5,0)</f>
        <v>4.5</v>
      </c>
      <c r="L4" s="7">
        <f>IF(G4&gt;7.8,(G4-8)*12.4+2.5,0)</f>
        <v>14.9</v>
      </c>
      <c r="M4" s="7">
        <f>IF(H4&gt;250,(H4-250)*3,0)</f>
        <v>78</v>
      </c>
      <c r="N4" s="7">
        <f>IF(I4&lt;12.5,(12.5-I4)*35,0)</f>
        <v>64.05</v>
      </c>
      <c r="O4" s="7">
        <f>IF(J4&gt;166,(J4-166)*1.4,0)</f>
        <v>81.199999999999989</v>
      </c>
      <c r="P4" s="48">
        <f>SUM(K4:O4)</f>
        <v>242.64999999999998</v>
      </c>
    </row>
    <row r="5" spans="1:16" ht="15.75" x14ac:dyDescent="0.25">
      <c r="A5" s="37" t="s">
        <v>4</v>
      </c>
      <c r="B5" s="61" t="s">
        <v>119</v>
      </c>
      <c r="C5" s="61" t="s">
        <v>120</v>
      </c>
      <c r="D5" s="22" t="s">
        <v>148</v>
      </c>
      <c r="E5" s="26">
        <v>37692</v>
      </c>
      <c r="F5" s="8">
        <v>169</v>
      </c>
      <c r="G5" s="52">
        <v>10.5</v>
      </c>
      <c r="H5" s="27">
        <v>271</v>
      </c>
      <c r="I5" s="52">
        <v>10.97</v>
      </c>
      <c r="J5" s="43">
        <v>212</v>
      </c>
      <c r="K5" s="47">
        <f>IF(F5&gt;163,(F5-163)*4.5,0)</f>
        <v>27</v>
      </c>
      <c r="L5" s="7">
        <f>IF(G5&gt;7.8,(G5-8)*12.4+2.5,0)</f>
        <v>33.5</v>
      </c>
      <c r="M5" s="7">
        <f>IF(H5&gt;250,(H5-250)*3,0)</f>
        <v>63</v>
      </c>
      <c r="N5" s="7">
        <f>IF(I5&lt;12.5,(12.5-I5)*35,0)</f>
        <v>53.549999999999976</v>
      </c>
      <c r="O5" s="7">
        <f>IF(J5&gt;166,(J5-166)*1.4,0)</f>
        <v>64.399999999999991</v>
      </c>
      <c r="P5" s="48">
        <f>SUM(K5:O5)</f>
        <v>241.45</v>
      </c>
    </row>
    <row r="6" spans="1:16" ht="15.75" x14ac:dyDescent="0.25">
      <c r="A6" s="37" t="s">
        <v>5</v>
      </c>
      <c r="B6" s="61" t="s">
        <v>163</v>
      </c>
      <c r="C6" s="61" t="s">
        <v>115</v>
      </c>
      <c r="D6" s="22" t="s">
        <v>75</v>
      </c>
      <c r="E6" s="26">
        <v>37797</v>
      </c>
      <c r="F6" s="8">
        <v>176</v>
      </c>
      <c r="G6" s="52">
        <v>8.4</v>
      </c>
      <c r="H6" s="27">
        <v>279</v>
      </c>
      <c r="I6" s="52">
        <v>11.9</v>
      </c>
      <c r="J6" s="43">
        <v>200</v>
      </c>
      <c r="K6" s="47">
        <f>IF(F6&gt;163,(F6-163)*4.5,0)</f>
        <v>58.5</v>
      </c>
      <c r="L6" s="7">
        <f>IF(G6&gt;7.8,(G6-8)*12.4+2.5,0)</f>
        <v>7.4600000000000044</v>
      </c>
      <c r="M6" s="7">
        <f>IF(H6&gt;250,(H6-250)*3,0)</f>
        <v>87</v>
      </c>
      <c r="N6" s="7">
        <f>IF(I6&lt;12.5,(12.5-I6)*35,0)</f>
        <v>20.999999999999986</v>
      </c>
      <c r="O6" s="7">
        <f>IF(J6&gt;166,(J6-166)*1.4,0)</f>
        <v>47.599999999999994</v>
      </c>
      <c r="P6" s="48">
        <f>SUM(K6:O6)</f>
        <v>221.55999999999997</v>
      </c>
    </row>
    <row r="7" spans="1:16" ht="15.75" x14ac:dyDescent="0.25">
      <c r="A7" s="37" t="s">
        <v>6</v>
      </c>
      <c r="B7" s="61" t="s">
        <v>90</v>
      </c>
      <c r="C7" s="61" t="s">
        <v>58</v>
      </c>
      <c r="D7" s="8" t="s">
        <v>77</v>
      </c>
      <c r="E7" s="23">
        <v>37874</v>
      </c>
      <c r="F7" s="9">
        <v>169</v>
      </c>
      <c r="G7" s="52">
        <v>8.1999999999999993</v>
      </c>
      <c r="H7" s="27">
        <v>279</v>
      </c>
      <c r="I7" s="52">
        <v>11.32</v>
      </c>
      <c r="J7" s="43">
        <v>208</v>
      </c>
      <c r="K7" s="47">
        <f>IF(F7&gt;163,(F7-163)*4.5,0)</f>
        <v>27</v>
      </c>
      <c r="L7" s="7">
        <f>IF(G7&gt;7.8,(G7-8)*12.4+2.5,0)</f>
        <v>4.9799999999999915</v>
      </c>
      <c r="M7" s="7">
        <f>IF(H7&gt;250,(H7-250)*3,0)</f>
        <v>87</v>
      </c>
      <c r="N7" s="7">
        <f>IF(I7&lt;12.5,(12.5-I7)*35,0)</f>
        <v>41.29999999999999</v>
      </c>
      <c r="O7" s="7">
        <f>IF(J7&gt;166,(J7-166)*1.4,0)</f>
        <v>58.8</v>
      </c>
      <c r="P7" s="48">
        <f>SUM(K7:O7)</f>
        <v>219.07999999999998</v>
      </c>
    </row>
    <row r="8" spans="1:16" ht="15.75" x14ac:dyDescent="0.25">
      <c r="A8" s="37" t="s">
        <v>7</v>
      </c>
      <c r="B8" s="61" t="s">
        <v>161</v>
      </c>
      <c r="C8" s="61" t="s">
        <v>85</v>
      </c>
      <c r="D8" s="22" t="s">
        <v>76</v>
      </c>
      <c r="E8" s="26"/>
      <c r="F8" s="11">
        <v>167</v>
      </c>
      <c r="G8" s="52">
        <v>10.1</v>
      </c>
      <c r="H8" s="27">
        <v>269</v>
      </c>
      <c r="I8" s="52">
        <v>10.84</v>
      </c>
      <c r="J8" s="43">
        <v>203</v>
      </c>
      <c r="K8" s="47">
        <f>IF(F8&gt;163,(F8-163)*4.5,0)</f>
        <v>18</v>
      </c>
      <c r="L8" s="7">
        <f>IF(G8&gt;7.8,(G8-8)*12.4+2.5,0)</f>
        <v>28.539999999999996</v>
      </c>
      <c r="M8" s="7">
        <f>IF(H8&gt;250,(H8-250)*3,0)</f>
        <v>57</v>
      </c>
      <c r="N8" s="7">
        <f>IF(I8&lt;12.5,(12.5-I8)*35,0)</f>
        <v>58.100000000000009</v>
      </c>
      <c r="O8" s="7">
        <f>IF(J8&gt;166,(J8-166)*1.4,0)</f>
        <v>51.8</v>
      </c>
      <c r="P8" s="48">
        <f>SUM(K8:O8)</f>
        <v>213.44</v>
      </c>
    </row>
    <row r="9" spans="1:16" ht="15.75" x14ac:dyDescent="0.25">
      <c r="A9" s="37" t="s">
        <v>8</v>
      </c>
      <c r="B9" s="61" t="s">
        <v>119</v>
      </c>
      <c r="C9" s="61" t="s">
        <v>121</v>
      </c>
      <c r="D9" s="22" t="s">
        <v>148</v>
      </c>
      <c r="E9" s="26">
        <v>37692</v>
      </c>
      <c r="F9" s="8">
        <v>168</v>
      </c>
      <c r="G9" s="52">
        <v>9.5</v>
      </c>
      <c r="H9" s="27">
        <v>271</v>
      </c>
      <c r="I9" s="52">
        <v>11.07</v>
      </c>
      <c r="J9" s="43">
        <v>198</v>
      </c>
      <c r="K9" s="47">
        <f>IF(F9&gt;163,(F9-163)*4.5,0)</f>
        <v>22.5</v>
      </c>
      <c r="L9" s="7">
        <f>IF(G9&gt;7.8,(G9-8)*12.4+2.5,0)</f>
        <v>21.1</v>
      </c>
      <c r="M9" s="7">
        <f>IF(H9&gt;250,(H9-250)*3,0)</f>
        <v>63</v>
      </c>
      <c r="N9" s="7">
        <f>IF(I9&lt;12.5,(12.5-I9)*35,0)</f>
        <v>50.04999999999999</v>
      </c>
      <c r="O9" s="7">
        <f>IF(J9&gt;166,(J9-166)*1.4,0)</f>
        <v>44.8</v>
      </c>
      <c r="P9" s="48">
        <f>SUM(K9:O9)</f>
        <v>201.45</v>
      </c>
    </row>
    <row r="10" spans="1:16" ht="15.75" x14ac:dyDescent="0.25">
      <c r="A10" s="37" t="s">
        <v>9</v>
      </c>
      <c r="B10" s="21" t="s">
        <v>144</v>
      </c>
      <c r="C10" s="21" t="s">
        <v>65</v>
      </c>
      <c r="D10" s="22" t="s">
        <v>154</v>
      </c>
      <c r="E10" s="26">
        <v>38123</v>
      </c>
      <c r="F10" s="11">
        <v>174</v>
      </c>
      <c r="G10" s="52">
        <v>11.1</v>
      </c>
      <c r="H10" s="27">
        <v>269</v>
      </c>
      <c r="I10" s="52">
        <v>11.91</v>
      </c>
      <c r="J10" s="43">
        <v>186</v>
      </c>
      <c r="K10" s="47">
        <f>IF(F10&gt;163,(F10-163)*4.5,0)</f>
        <v>49.5</v>
      </c>
      <c r="L10" s="7">
        <f>IF(G10&gt;7.8,(G10-8)*12.4+2.5,0)</f>
        <v>40.94</v>
      </c>
      <c r="M10" s="7">
        <f>IF(H10&gt;250,(H10-250)*3,0)</f>
        <v>57</v>
      </c>
      <c r="N10" s="7">
        <f>IF(I10&lt;12.5,(12.5-I10)*35,0)</f>
        <v>20.649999999999995</v>
      </c>
      <c r="O10" s="7">
        <f>IF(J10&gt;166,(J10-166)*1.4,0)</f>
        <v>28</v>
      </c>
      <c r="P10" s="48">
        <f>SUM(K10:O10)</f>
        <v>196.09</v>
      </c>
    </row>
    <row r="11" spans="1:16" ht="15.75" x14ac:dyDescent="0.25">
      <c r="A11" s="37" t="s">
        <v>10</v>
      </c>
      <c r="B11" s="61" t="s">
        <v>116</v>
      </c>
      <c r="C11" s="61" t="s">
        <v>54</v>
      </c>
      <c r="D11" s="22" t="s">
        <v>75</v>
      </c>
      <c r="E11" s="26">
        <v>37786</v>
      </c>
      <c r="F11" s="9">
        <v>166</v>
      </c>
      <c r="G11" s="52">
        <v>9.1</v>
      </c>
      <c r="H11" s="27">
        <v>267</v>
      </c>
      <c r="I11" s="52">
        <v>10.78</v>
      </c>
      <c r="J11" s="43">
        <v>205</v>
      </c>
      <c r="K11" s="47">
        <f>IF(F11&gt;163,(F11-163)*4.5,0)</f>
        <v>13.5</v>
      </c>
      <c r="L11" s="7">
        <f>IF(G11&gt;7.8,(G11-8)*12.4+2.5,0)</f>
        <v>16.139999999999993</v>
      </c>
      <c r="M11" s="7">
        <f>IF(H11&gt;250,(H11-250)*3,0)</f>
        <v>51</v>
      </c>
      <c r="N11" s="7">
        <f>IF(I11&lt;12.5,(12.5-I11)*35,0)</f>
        <v>60.200000000000024</v>
      </c>
      <c r="O11" s="7">
        <f>IF(J11&gt;166,(J11-166)*1.4,0)</f>
        <v>54.599999999999994</v>
      </c>
      <c r="P11" s="48">
        <f>SUM(K11:O11)</f>
        <v>195.44</v>
      </c>
    </row>
    <row r="12" spans="1:16" ht="15.75" x14ac:dyDescent="0.25">
      <c r="A12" s="37" t="s">
        <v>11</v>
      </c>
      <c r="B12" s="61" t="s">
        <v>142</v>
      </c>
      <c r="C12" s="61" t="s">
        <v>67</v>
      </c>
      <c r="D12" s="22" t="s">
        <v>153</v>
      </c>
      <c r="E12" s="26">
        <v>37685</v>
      </c>
      <c r="F12" s="11">
        <v>170</v>
      </c>
      <c r="G12" s="52">
        <v>8.1999999999999993</v>
      </c>
      <c r="H12" s="27">
        <v>271</v>
      </c>
      <c r="I12" s="52">
        <v>11.45</v>
      </c>
      <c r="J12" s="43">
        <v>207</v>
      </c>
      <c r="K12" s="47">
        <f>IF(F12&gt;163,(F12-163)*4.5,0)</f>
        <v>31.5</v>
      </c>
      <c r="L12" s="7">
        <f>IF(G12&gt;7.8,(G12-8)*12.4+2.5,0)</f>
        <v>4.9799999999999915</v>
      </c>
      <c r="M12" s="7">
        <f>IF(H12&gt;250,(H12-250)*3,0)</f>
        <v>63</v>
      </c>
      <c r="N12" s="7">
        <f>IF(I12&lt;12.5,(12.5-I12)*35,0)</f>
        <v>36.750000000000028</v>
      </c>
      <c r="O12" s="7">
        <f>IF(J12&gt;166,(J12-166)*1.4,0)</f>
        <v>57.4</v>
      </c>
      <c r="P12" s="48">
        <f>SUM(K12:O12)</f>
        <v>193.63000000000002</v>
      </c>
    </row>
    <row r="13" spans="1:16" ht="15.75" x14ac:dyDescent="0.25">
      <c r="A13" s="37" t="s">
        <v>12</v>
      </c>
      <c r="B13" s="61" t="s">
        <v>130</v>
      </c>
      <c r="C13" s="61" t="s">
        <v>60</v>
      </c>
      <c r="D13" s="22" t="s">
        <v>150</v>
      </c>
      <c r="E13" s="26">
        <v>37934</v>
      </c>
      <c r="F13" s="8">
        <v>169</v>
      </c>
      <c r="G13" s="52">
        <v>9.1</v>
      </c>
      <c r="H13" s="27">
        <v>271</v>
      </c>
      <c r="I13" s="52">
        <v>11.67</v>
      </c>
      <c r="J13" s="43">
        <v>207</v>
      </c>
      <c r="K13" s="47">
        <f>IF(F13&gt;163,(F13-163)*4.5,0)</f>
        <v>27</v>
      </c>
      <c r="L13" s="7">
        <f>IF(G13&gt;7.8,(G13-8)*12.4+2.5,0)</f>
        <v>16.139999999999993</v>
      </c>
      <c r="M13" s="7">
        <f>IF(H13&gt;250,(H13-250)*3,0)</f>
        <v>63</v>
      </c>
      <c r="N13" s="7">
        <f>IF(I13&lt;12.5,(12.5-I13)*35,0)</f>
        <v>29.050000000000004</v>
      </c>
      <c r="O13" s="7">
        <f>IF(J13&gt;166,(J13-166)*1.4,0)</f>
        <v>57.4</v>
      </c>
      <c r="P13" s="48">
        <f>SUM(K13:O13)</f>
        <v>192.59</v>
      </c>
    </row>
    <row r="14" spans="1:16" ht="15.75" x14ac:dyDescent="0.25">
      <c r="A14" s="37" t="s">
        <v>13</v>
      </c>
      <c r="B14" s="61" t="s">
        <v>88</v>
      </c>
      <c r="C14" s="61" t="s">
        <v>67</v>
      </c>
      <c r="D14" s="8" t="s">
        <v>77</v>
      </c>
      <c r="E14" s="23">
        <v>38127</v>
      </c>
      <c r="F14" s="8">
        <v>170</v>
      </c>
      <c r="G14" s="52">
        <v>9.6</v>
      </c>
      <c r="H14" s="27">
        <v>271</v>
      </c>
      <c r="I14" s="52">
        <v>12.05</v>
      </c>
      <c r="J14" s="43">
        <v>205</v>
      </c>
      <c r="K14" s="47">
        <f>IF(F14&gt;163,(F14-163)*4.5,0)</f>
        <v>31.5</v>
      </c>
      <c r="L14" s="7">
        <f>IF(G14&gt;7.8,(G14-8)*12.4+2.5,0)</f>
        <v>22.339999999999996</v>
      </c>
      <c r="M14" s="7">
        <f>IF(H14&gt;250,(H14-250)*3,0)</f>
        <v>63</v>
      </c>
      <c r="N14" s="7">
        <f>IF(I14&lt;12.5,(12.5-I14)*35,0)</f>
        <v>15.749999999999975</v>
      </c>
      <c r="O14" s="7">
        <f>IF(J14&gt;166,(J14-166)*1.4,0)</f>
        <v>54.599999999999994</v>
      </c>
      <c r="P14" s="48">
        <f>SUM(K14:O14)</f>
        <v>187.18999999999997</v>
      </c>
    </row>
    <row r="15" spans="1:16" ht="15.75" x14ac:dyDescent="0.25">
      <c r="A15" s="37" t="s">
        <v>14</v>
      </c>
      <c r="B15" s="21" t="s">
        <v>139</v>
      </c>
      <c r="C15" s="21" t="s">
        <v>67</v>
      </c>
      <c r="D15" s="22" t="s">
        <v>152</v>
      </c>
      <c r="E15" s="26">
        <v>37635</v>
      </c>
      <c r="F15" s="11">
        <v>175</v>
      </c>
      <c r="G15" s="52">
        <v>6.9</v>
      </c>
      <c r="H15" s="27">
        <v>273</v>
      </c>
      <c r="I15" s="52">
        <v>12.83</v>
      </c>
      <c r="J15" s="43">
        <v>194</v>
      </c>
      <c r="K15" s="47">
        <f>IF(F15&gt;163,(F15-163)*4.5,0)</f>
        <v>54</v>
      </c>
      <c r="L15" s="7">
        <f>IF(G15&gt;7.8,(G15-8)*12.4+2.5,0)</f>
        <v>0</v>
      </c>
      <c r="M15" s="7">
        <f>IF(H15&gt;250,(H15-250)*3,0)</f>
        <v>69</v>
      </c>
      <c r="N15" s="7">
        <f>IF(I15&lt;12.5,(12.5-I15)*35,0)</f>
        <v>0</v>
      </c>
      <c r="O15" s="7">
        <f>IF(J15&gt;166,(J15-166)*1.4,0)</f>
        <v>39.199999999999996</v>
      </c>
      <c r="P15" s="48">
        <f>SUM(K15:O15)</f>
        <v>162.19999999999999</v>
      </c>
    </row>
    <row r="16" spans="1:16" ht="15.75" x14ac:dyDescent="0.25">
      <c r="A16" s="37" t="s">
        <v>15</v>
      </c>
      <c r="B16" s="61" t="s">
        <v>89</v>
      </c>
      <c r="C16" s="61" t="s">
        <v>85</v>
      </c>
      <c r="D16" s="8" t="s">
        <v>77</v>
      </c>
      <c r="E16" s="23">
        <v>37969</v>
      </c>
      <c r="F16" s="9">
        <v>160</v>
      </c>
      <c r="G16" s="52">
        <v>9.5</v>
      </c>
      <c r="H16" s="27">
        <v>265</v>
      </c>
      <c r="I16" s="52">
        <v>10.8</v>
      </c>
      <c r="J16" s="43">
        <v>188</v>
      </c>
      <c r="K16" s="47">
        <f>IF(F16&gt;163,(F16-163)*4.5,0)</f>
        <v>0</v>
      </c>
      <c r="L16" s="7">
        <f>IF(G16&gt;7.8,(G16-8)*12.4+2.5,0)</f>
        <v>21.1</v>
      </c>
      <c r="M16" s="7">
        <f>IF(H16&gt;250,(H16-250)*3,0)</f>
        <v>45</v>
      </c>
      <c r="N16" s="7">
        <f>IF(I16&lt;12.5,(12.5-I16)*35,0)</f>
        <v>59.499999999999972</v>
      </c>
      <c r="O16" s="7">
        <f>IF(J16&gt;166,(J16-166)*1.4,0)</f>
        <v>30.799999999999997</v>
      </c>
      <c r="P16" s="48">
        <f>SUM(K16:O16)</f>
        <v>156.39999999999998</v>
      </c>
    </row>
    <row r="17" spans="1:16" ht="15.75" x14ac:dyDescent="0.25">
      <c r="A17" s="37" t="s">
        <v>16</v>
      </c>
      <c r="B17" s="61" t="s">
        <v>62</v>
      </c>
      <c r="C17" s="61" t="s">
        <v>54</v>
      </c>
      <c r="D17" s="8" t="s">
        <v>77</v>
      </c>
      <c r="E17" s="23">
        <v>38070</v>
      </c>
      <c r="F17" s="8">
        <v>160</v>
      </c>
      <c r="G17" s="52">
        <v>9.6</v>
      </c>
      <c r="H17" s="27">
        <v>263</v>
      </c>
      <c r="I17" s="52">
        <v>11.17</v>
      </c>
      <c r="J17" s="43">
        <v>200</v>
      </c>
      <c r="K17" s="47">
        <f>IF(F17&gt;163,(F17-163)*4.5,0)</f>
        <v>0</v>
      </c>
      <c r="L17" s="7">
        <f>IF(G17&gt;7.8,(G17-8)*12.4+2.5,0)</f>
        <v>22.339999999999996</v>
      </c>
      <c r="M17" s="7">
        <f>IF(H17&gt;250,(H17-250)*3,0)</f>
        <v>39</v>
      </c>
      <c r="N17" s="7">
        <f>IF(I17&lt;12.5,(12.5-I17)*35,0)</f>
        <v>46.550000000000004</v>
      </c>
      <c r="O17" s="7">
        <f>IF(J17&gt;166,(J17-166)*1.4,0)</f>
        <v>47.599999999999994</v>
      </c>
      <c r="P17" s="48">
        <f>SUM(K17:O17)</f>
        <v>155.49</v>
      </c>
    </row>
    <row r="18" spans="1:16" ht="15.75" x14ac:dyDescent="0.25">
      <c r="A18" s="37" t="s">
        <v>17</v>
      </c>
      <c r="B18" s="61" t="s">
        <v>93</v>
      </c>
      <c r="C18" s="61" t="s">
        <v>94</v>
      </c>
      <c r="D18" s="8" t="s">
        <v>81</v>
      </c>
      <c r="E18" s="24">
        <v>37655</v>
      </c>
      <c r="F18" s="9">
        <v>160</v>
      </c>
      <c r="G18" s="52">
        <v>10</v>
      </c>
      <c r="H18" s="27">
        <v>259</v>
      </c>
      <c r="I18" s="52">
        <v>11.18</v>
      </c>
      <c r="J18" s="43">
        <v>205</v>
      </c>
      <c r="K18" s="47">
        <f>IF(F18&gt;163,(F18-163)*4.5,0)</f>
        <v>0</v>
      </c>
      <c r="L18" s="7">
        <f>IF(G18&gt;7.8,(G18-8)*12.4+2.5,0)</f>
        <v>27.3</v>
      </c>
      <c r="M18" s="7">
        <f>IF(H18&gt;250,(H18-250)*3,0)</f>
        <v>27</v>
      </c>
      <c r="N18" s="7">
        <f>IF(I18&lt;12.5,(12.5-I18)*35,0)</f>
        <v>46.20000000000001</v>
      </c>
      <c r="O18" s="7">
        <f>IF(J18&gt;166,(J18-166)*1.4,0)</f>
        <v>54.599999999999994</v>
      </c>
      <c r="P18" s="48">
        <f>SUM(K18:O18)</f>
        <v>155.1</v>
      </c>
    </row>
    <row r="19" spans="1:16" ht="15.75" x14ac:dyDescent="0.25">
      <c r="A19" s="37" t="s">
        <v>18</v>
      </c>
      <c r="B19" s="21" t="s">
        <v>95</v>
      </c>
      <c r="C19" s="21" t="s">
        <v>56</v>
      </c>
      <c r="D19" s="8" t="s">
        <v>81</v>
      </c>
      <c r="E19" s="21" t="s">
        <v>165</v>
      </c>
      <c r="F19" s="9">
        <v>174</v>
      </c>
      <c r="G19" s="52">
        <v>7.2</v>
      </c>
      <c r="H19" s="27">
        <v>275</v>
      </c>
      <c r="I19" s="52">
        <v>13.15</v>
      </c>
      <c r="J19" s="43">
        <v>187</v>
      </c>
      <c r="K19" s="47">
        <f>IF(F19&gt;163,(F19-163)*4.5,0)</f>
        <v>49.5</v>
      </c>
      <c r="L19" s="7">
        <f>IF(G19&gt;7.8,(G19-8)*12.4+2.5,0)</f>
        <v>0</v>
      </c>
      <c r="M19" s="7">
        <f>IF(H19&gt;250,(H19-250)*3,0)</f>
        <v>75</v>
      </c>
      <c r="N19" s="7">
        <f>IF(I19&lt;12.5,(12.5-I19)*35,0)</f>
        <v>0</v>
      </c>
      <c r="O19" s="7">
        <f>IF(J19&gt;166,(J19-166)*1.4,0)</f>
        <v>29.4</v>
      </c>
      <c r="P19" s="48">
        <f>SUM(K19:O19)</f>
        <v>153.9</v>
      </c>
    </row>
    <row r="20" spans="1:16" ht="15.75" x14ac:dyDescent="0.25">
      <c r="A20" s="37" t="s">
        <v>19</v>
      </c>
      <c r="B20" s="61" t="s">
        <v>172</v>
      </c>
      <c r="C20" s="61" t="s">
        <v>66</v>
      </c>
      <c r="D20" s="22" t="s">
        <v>76</v>
      </c>
      <c r="E20" s="26"/>
      <c r="F20" s="11">
        <v>170</v>
      </c>
      <c r="G20" s="52">
        <v>8.6999999999999993</v>
      </c>
      <c r="H20" s="27">
        <v>269</v>
      </c>
      <c r="I20" s="52">
        <v>11.8</v>
      </c>
      <c r="J20" s="43">
        <v>187</v>
      </c>
      <c r="K20" s="47">
        <f>IF(F20&gt;163,(F20-163)*4.5,0)</f>
        <v>31.5</v>
      </c>
      <c r="L20" s="7">
        <f>IF(G20&gt;7.8,(G20-8)*12.4+2.5,0)</f>
        <v>11.179999999999991</v>
      </c>
      <c r="M20" s="7">
        <f>IF(H20&gt;250,(H20-250)*3,0)</f>
        <v>57</v>
      </c>
      <c r="N20" s="7">
        <f>IF(I20&lt;12.5,(12.5-I20)*35,0)</f>
        <v>24.499999999999975</v>
      </c>
      <c r="O20" s="7">
        <f>IF(J20&gt;166,(J20-166)*1.4,0)</f>
        <v>29.4</v>
      </c>
      <c r="P20" s="48">
        <f>SUM(K20:O20)</f>
        <v>153.57999999999996</v>
      </c>
    </row>
    <row r="21" spans="1:16" ht="15.75" x14ac:dyDescent="0.25">
      <c r="A21" s="37" t="s">
        <v>20</v>
      </c>
      <c r="B21" s="21" t="s">
        <v>124</v>
      </c>
      <c r="C21" s="21" t="s">
        <v>53</v>
      </c>
      <c r="D21" s="22" t="s">
        <v>149</v>
      </c>
      <c r="E21" s="26">
        <v>37899</v>
      </c>
      <c r="F21" s="9">
        <v>165</v>
      </c>
      <c r="G21" s="52">
        <v>8.9</v>
      </c>
      <c r="H21" s="27">
        <v>265</v>
      </c>
      <c r="I21" s="52">
        <v>11.41</v>
      </c>
      <c r="J21" s="43">
        <v>199</v>
      </c>
      <c r="K21" s="47">
        <f>IF(F21&gt;163,(F21-163)*4.5,0)</f>
        <v>9</v>
      </c>
      <c r="L21" s="7">
        <f>IF(G21&gt;7.8,(G21-8)*12.4+2.5,0)</f>
        <v>13.660000000000005</v>
      </c>
      <c r="M21" s="7">
        <f>IF(H21&gt;250,(H21-250)*3,0)</f>
        <v>45</v>
      </c>
      <c r="N21" s="7">
        <f>IF(I21&lt;12.5,(12.5-I21)*35,0)</f>
        <v>38.149999999999991</v>
      </c>
      <c r="O21" s="7">
        <f>IF(J21&gt;166,(J21-166)*1.4,0)</f>
        <v>46.199999999999996</v>
      </c>
      <c r="P21" s="48">
        <f>SUM(K21:O21)</f>
        <v>152.01</v>
      </c>
    </row>
    <row r="22" spans="1:16" ht="15.75" x14ac:dyDescent="0.25">
      <c r="A22" s="38" t="s">
        <v>21</v>
      </c>
      <c r="B22" s="61" t="s">
        <v>107</v>
      </c>
      <c r="C22" s="61" t="s">
        <v>108</v>
      </c>
      <c r="D22" s="8" t="s">
        <v>145</v>
      </c>
      <c r="E22" s="25">
        <v>37733</v>
      </c>
      <c r="F22" s="9">
        <v>172</v>
      </c>
      <c r="G22" s="52">
        <v>10.1</v>
      </c>
      <c r="H22" s="27">
        <v>267</v>
      </c>
      <c r="I22" s="52">
        <v>11.88</v>
      </c>
      <c r="J22" s="43">
        <v>167</v>
      </c>
      <c r="K22" s="47">
        <f>IF(F22&gt;163,(F22-163)*4.5,0)</f>
        <v>40.5</v>
      </c>
      <c r="L22" s="7">
        <f>IF(G22&gt;7.8,(G22-8)*12.4+2.5,0)</f>
        <v>28.539999999999996</v>
      </c>
      <c r="M22" s="7">
        <f>IF(H22&gt;250,(H22-250)*3,0)</f>
        <v>51</v>
      </c>
      <c r="N22" s="7">
        <f>IF(I22&lt;12.5,(12.5-I22)*35,0)</f>
        <v>21.699999999999974</v>
      </c>
      <c r="O22" s="7">
        <f>IF(J22&gt;166,(J22-166)*1.4,0)</f>
        <v>1.4</v>
      </c>
      <c r="P22" s="48">
        <f>SUM(K22:O22)</f>
        <v>143.13999999999996</v>
      </c>
    </row>
    <row r="23" spans="1:16" ht="15.75" x14ac:dyDescent="0.25">
      <c r="A23" s="37" t="s">
        <v>22</v>
      </c>
      <c r="B23" s="21" t="s">
        <v>159</v>
      </c>
      <c r="C23" s="21" t="s">
        <v>160</v>
      </c>
      <c r="D23" s="22" t="s">
        <v>78</v>
      </c>
      <c r="E23" s="26"/>
      <c r="F23" s="11">
        <v>165</v>
      </c>
      <c r="G23" s="52">
        <v>9</v>
      </c>
      <c r="H23" s="27">
        <v>259</v>
      </c>
      <c r="I23" s="52">
        <v>11.71</v>
      </c>
      <c r="J23" s="43">
        <v>204</v>
      </c>
      <c r="K23" s="47">
        <f>IF(F23&gt;163,(F23-163)*4.5,0)</f>
        <v>9</v>
      </c>
      <c r="L23" s="7">
        <f>IF(G23&gt;7.8,(G23-8)*12.4+2.5,0)</f>
        <v>14.9</v>
      </c>
      <c r="M23" s="7">
        <f>IF(H23&gt;250,(H23-250)*3,0)</f>
        <v>27</v>
      </c>
      <c r="N23" s="7">
        <f>IF(I23&lt;12.5,(12.5-I23)*35,0)</f>
        <v>27.64999999999997</v>
      </c>
      <c r="O23" s="7">
        <f>IF(J23&gt;166,(J23-166)*1.4,0)</f>
        <v>53.199999999999996</v>
      </c>
      <c r="P23" s="48">
        <f>SUM(K23:O23)</f>
        <v>131.74999999999997</v>
      </c>
    </row>
    <row r="24" spans="1:16" ht="15.75" x14ac:dyDescent="0.25">
      <c r="A24" s="38" t="s">
        <v>23</v>
      </c>
      <c r="B24" s="61" t="s">
        <v>157</v>
      </c>
      <c r="C24" s="61" t="s">
        <v>53</v>
      </c>
      <c r="D24" s="22" t="s">
        <v>78</v>
      </c>
      <c r="E24" s="26"/>
      <c r="F24" s="11">
        <v>158</v>
      </c>
      <c r="G24" s="52">
        <v>9.1999999999999993</v>
      </c>
      <c r="H24" s="27">
        <v>255</v>
      </c>
      <c r="I24" s="52">
        <v>11.25</v>
      </c>
      <c r="J24" s="43">
        <v>204</v>
      </c>
      <c r="K24" s="47">
        <f>IF(F24&gt;163,(F24-163)*4.5,0)</f>
        <v>0</v>
      </c>
      <c r="L24" s="7">
        <f>IF(G24&gt;7.8,(G24-8)*12.4+2.5,0)</f>
        <v>17.379999999999992</v>
      </c>
      <c r="M24" s="7">
        <f>IF(H24&gt;250,(H24-250)*3,0)</f>
        <v>15</v>
      </c>
      <c r="N24" s="7">
        <f>IF(I24&lt;12.5,(12.5-I24)*35,0)</f>
        <v>43.75</v>
      </c>
      <c r="O24" s="7">
        <f>IF(J24&gt;166,(J24-166)*1.4,0)</f>
        <v>53.199999999999996</v>
      </c>
      <c r="P24" s="48">
        <f>SUM(K24:O24)</f>
        <v>129.32999999999998</v>
      </c>
    </row>
    <row r="25" spans="1:16" ht="15.75" x14ac:dyDescent="0.25">
      <c r="A25" s="37" t="s">
        <v>24</v>
      </c>
      <c r="B25" s="61" t="s">
        <v>173</v>
      </c>
      <c r="C25" s="61" t="s">
        <v>158</v>
      </c>
      <c r="D25" s="22" t="s">
        <v>78</v>
      </c>
      <c r="E25" s="26"/>
      <c r="F25" s="11">
        <v>174</v>
      </c>
      <c r="G25" s="52">
        <v>8.1</v>
      </c>
      <c r="H25" s="27">
        <v>265</v>
      </c>
      <c r="I25" s="52">
        <v>12.11</v>
      </c>
      <c r="J25" s="43">
        <v>178</v>
      </c>
      <c r="K25" s="47">
        <f>IF(F25&gt;163,(F25-163)*4.5,0)</f>
        <v>49.5</v>
      </c>
      <c r="L25" s="7">
        <f>IF(G25&gt;7.8,(G25-8)*12.4+2.5,0)</f>
        <v>3.7399999999999958</v>
      </c>
      <c r="M25" s="7">
        <f>IF(H25&gt;250,(H25-250)*3,0)</f>
        <v>45</v>
      </c>
      <c r="N25" s="7">
        <f>IF(I25&lt;12.5,(12.5-I25)*35,0)</f>
        <v>13.65000000000002</v>
      </c>
      <c r="O25" s="7">
        <f>IF(J25&gt;166,(J25-166)*1.4,0)</f>
        <v>16.799999999999997</v>
      </c>
      <c r="P25" s="48">
        <f>SUM(K25:O25)</f>
        <v>128.69</v>
      </c>
    </row>
    <row r="26" spans="1:16" ht="15.75" x14ac:dyDescent="0.25">
      <c r="A26" s="37" t="s">
        <v>25</v>
      </c>
      <c r="B26" s="61" t="s">
        <v>161</v>
      </c>
      <c r="C26" s="61" t="s">
        <v>162</v>
      </c>
      <c r="D26" s="22" t="s">
        <v>76</v>
      </c>
      <c r="E26" s="26"/>
      <c r="F26" s="11">
        <v>167</v>
      </c>
      <c r="G26" s="52">
        <v>9.6</v>
      </c>
      <c r="H26" s="27">
        <v>261</v>
      </c>
      <c r="I26" s="52">
        <v>11.98</v>
      </c>
      <c r="J26" s="43">
        <v>191</v>
      </c>
      <c r="K26" s="47">
        <f>IF(F26&gt;163,(F26-163)*4.5,0)</f>
        <v>18</v>
      </c>
      <c r="L26" s="7">
        <f>IF(G26&gt;7.8,(G26-8)*12.4+2.5,0)</f>
        <v>22.339999999999996</v>
      </c>
      <c r="M26" s="7">
        <f>IF(H26&gt;250,(H26-250)*3,0)</f>
        <v>33</v>
      </c>
      <c r="N26" s="7">
        <f>IF(I26&lt;12.5,(12.5-I26)*35,0)</f>
        <v>18.199999999999985</v>
      </c>
      <c r="O26" s="7">
        <f>IF(J26&gt;166,(J26-166)*1.4,0)</f>
        <v>35</v>
      </c>
      <c r="P26" s="48">
        <f>SUM(K26:O26)</f>
        <v>126.53999999999999</v>
      </c>
    </row>
    <row r="27" spans="1:16" ht="15.75" x14ac:dyDescent="0.25">
      <c r="A27" s="37" t="s">
        <v>26</v>
      </c>
      <c r="B27" s="61" t="s">
        <v>137</v>
      </c>
      <c r="C27" s="61" t="s">
        <v>66</v>
      </c>
      <c r="D27" s="22" t="s">
        <v>151</v>
      </c>
      <c r="E27" s="26">
        <v>38055</v>
      </c>
      <c r="F27" s="11">
        <v>165</v>
      </c>
      <c r="G27" s="52">
        <v>7.7</v>
      </c>
      <c r="H27" s="27">
        <v>269</v>
      </c>
      <c r="I27" s="52">
        <v>12.88</v>
      </c>
      <c r="J27" s="43">
        <v>205</v>
      </c>
      <c r="K27" s="47">
        <f>IF(F27&gt;163,(F27-163)*4.5,0)</f>
        <v>9</v>
      </c>
      <c r="L27" s="7">
        <f>IF(G27&gt;7.8,(G27-8)*12.4+2.5,0)</f>
        <v>0</v>
      </c>
      <c r="M27" s="7">
        <f>IF(H27&gt;250,(H27-250)*3,0)</f>
        <v>57</v>
      </c>
      <c r="N27" s="7">
        <f>IF(I27&lt;12.5,(12.5-I27)*35,0)</f>
        <v>0</v>
      </c>
      <c r="O27" s="7">
        <f>IF(J27&gt;166,(J27-166)*1.4,0)</f>
        <v>54.599999999999994</v>
      </c>
      <c r="P27" s="48">
        <f>SUM(K27:O27)</f>
        <v>120.6</v>
      </c>
    </row>
    <row r="28" spans="1:16" ht="15.75" x14ac:dyDescent="0.25">
      <c r="A28" s="37" t="s">
        <v>27</v>
      </c>
      <c r="B28" s="61" t="s">
        <v>122</v>
      </c>
      <c r="C28" s="61" t="s">
        <v>123</v>
      </c>
      <c r="D28" s="22" t="s">
        <v>149</v>
      </c>
      <c r="E28" s="26">
        <v>37702</v>
      </c>
      <c r="F28" s="9">
        <v>172</v>
      </c>
      <c r="G28" s="52">
        <v>7.3</v>
      </c>
      <c r="H28" s="27">
        <v>263</v>
      </c>
      <c r="I28" s="52">
        <v>12.18</v>
      </c>
      <c r="J28" s="43">
        <v>187</v>
      </c>
      <c r="K28" s="47">
        <f>IF(F28&gt;163,(F28-163)*4.5,0)</f>
        <v>40.5</v>
      </c>
      <c r="L28" s="7">
        <f>IF(G28&gt;7.8,(G28-8)*12.4+2.5,0)</f>
        <v>0</v>
      </c>
      <c r="M28" s="7">
        <f>IF(H28&gt;250,(H28-250)*3,0)</f>
        <v>39</v>
      </c>
      <c r="N28" s="7">
        <f>IF(I28&lt;12.5,(12.5-I28)*35,0)</f>
        <v>11.20000000000001</v>
      </c>
      <c r="O28" s="7">
        <f>IF(J28&gt;166,(J28-166)*1.4,0)</f>
        <v>29.4</v>
      </c>
      <c r="P28" s="48">
        <f>SUM(K28:O28)</f>
        <v>120.10000000000002</v>
      </c>
    </row>
    <row r="29" spans="1:16" ht="15.75" x14ac:dyDescent="0.25">
      <c r="A29" s="37" t="s">
        <v>28</v>
      </c>
      <c r="B29" s="21" t="s">
        <v>112</v>
      </c>
      <c r="C29" s="21" t="s">
        <v>54</v>
      </c>
      <c r="D29" s="22" t="s">
        <v>147</v>
      </c>
      <c r="E29" s="26">
        <v>37822</v>
      </c>
      <c r="F29" s="8">
        <v>165</v>
      </c>
      <c r="G29" s="52">
        <v>8.5</v>
      </c>
      <c r="H29" s="27">
        <v>259</v>
      </c>
      <c r="I29" s="52">
        <v>11.74</v>
      </c>
      <c r="J29" s="43">
        <v>200</v>
      </c>
      <c r="K29" s="47">
        <f>IF(F29&gt;163,(F29-163)*4.5,0)</f>
        <v>9</v>
      </c>
      <c r="L29" s="7">
        <f>IF(G29&gt;7.8,(G29-8)*12.4+2.5,0)</f>
        <v>8.6999999999999993</v>
      </c>
      <c r="M29" s="7">
        <f>IF(H29&gt;250,(H29-250)*3,0)</f>
        <v>27</v>
      </c>
      <c r="N29" s="7">
        <f>IF(I29&lt;12.5,(12.5-I29)*35,0)</f>
        <v>26.599999999999994</v>
      </c>
      <c r="O29" s="7">
        <f>IF(J29&gt;166,(J29-166)*1.4,0)</f>
        <v>47.599999999999994</v>
      </c>
      <c r="P29" s="48">
        <f>SUM(K29:O29)</f>
        <v>118.89999999999999</v>
      </c>
    </row>
    <row r="30" spans="1:16" ht="15.75" x14ac:dyDescent="0.25">
      <c r="A30" s="37" t="s">
        <v>29</v>
      </c>
      <c r="B30" s="21" t="s">
        <v>103</v>
      </c>
      <c r="C30" s="21" t="s">
        <v>104</v>
      </c>
      <c r="D30" s="8" t="s">
        <v>81</v>
      </c>
      <c r="E30" s="21" t="s">
        <v>169</v>
      </c>
      <c r="F30" s="9">
        <v>152</v>
      </c>
      <c r="G30" s="52">
        <v>8.9</v>
      </c>
      <c r="H30" s="27">
        <v>245</v>
      </c>
      <c r="I30" s="52">
        <v>10.68</v>
      </c>
      <c r="J30" s="43">
        <v>194</v>
      </c>
      <c r="K30" s="47">
        <f>IF(F30&gt;163,(F30-163)*4.5,0)</f>
        <v>0</v>
      </c>
      <c r="L30" s="7">
        <f>IF(G30&gt;7.8,(G30-8)*12.4+2.5,0)</f>
        <v>13.660000000000005</v>
      </c>
      <c r="M30" s="7">
        <f>IF(H30&gt;250,(H30-250)*3,0)</f>
        <v>0</v>
      </c>
      <c r="N30" s="7">
        <f>IF(I30&lt;12.5,(12.5-I30)*35,0)</f>
        <v>63.70000000000001</v>
      </c>
      <c r="O30" s="7">
        <f>IF(J30&gt;166,(J30-166)*1.4,0)</f>
        <v>39.199999999999996</v>
      </c>
      <c r="P30" s="48">
        <f>SUM(K30:O30)</f>
        <v>116.56</v>
      </c>
    </row>
    <row r="31" spans="1:16" ht="15.75" x14ac:dyDescent="0.25">
      <c r="A31" s="37" t="s">
        <v>30</v>
      </c>
      <c r="B31" s="21" t="s">
        <v>91</v>
      </c>
      <c r="C31" s="21" t="s">
        <v>92</v>
      </c>
      <c r="D31" s="8" t="s">
        <v>77</v>
      </c>
      <c r="E31" s="23">
        <v>38217</v>
      </c>
      <c r="F31" s="8">
        <v>162</v>
      </c>
      <c r="G31" s="52">
        <v>7.2</v>
      </c>
      <c r="H31" s="27">
        <v>265</v>
      </c>
      <c r="I31" s="52">
        <v>11.7</v>
      </c>
      <c r="J31" s="43">
        <v>187</v>
      </c>
      <c r="K31" s="47">
        <f>IF(F31&gt;163,(F31-163)*4.5,0)</f>
        <v>0</v>
      </c>
      <c r="L31" s="7">
        <f>IF(G31&gt;7.8,(G31-8)*12.4+2.5,0)</f>
        <v>0</v>
      </c>
      <c r="M31" s="7">
        <f>IF(H31&gt;250,(H31-250)*3,0)</f>
        <v>45</v>
      </c>
      <c r="N31" s="7">
        <f>IF(I31&lt;12.5,(12.5-I31)*35,0)</f>
        <v>28.000000000000025</v>
      </c>
      <c r="O31" s="7">
        <f>IF(J31&gt;166,(J31-166)*1.4,0)</f>
        <v>29.4</v>
      </c>
      <c r="P31" s="48">
        <f>SUM(K31:O31)</f>
        <v>102.40000000000003</v>
      </c>
    </row>
    <row r="32" spans="1:16" ht="15.75" x14ac:dyDescent="0.25">
      <c r="A32" s="37" t="s">
        <v>31</v>
      </c>
      <c r="B32" s="21" t="s">
        <v>134</v>
      </c>
      <c r="C32" s="21" t="s">
        <v>66</v>
      </c>
      <c r="D32" s="22" t="s">
        <v>151</v>
      </c>
      <c r="E32" s="26">
        <v>37744</v>
      </c>
      <c r="F32" s="11">
        <v>160</v>
      </c>
      <c r="G32" s="52">
        <v>9.1999999999999993</v>
      </c>
      <c r="H32" s="27">
        <v>255</v>
      </c>
      <c r="I32" s="52">
        <v>11.64</v>
      </c>
      <c r="J32" s="43">
        <v>193</v>
      </c>
      <c r="K32" s="47">
        <f>IF(F32&gt;163,(F32-163)*4.5,0)</f>
        <v>0</v>
      </c>
      <c r="L32" s="7">
        <f>IF(G32&gt;7.8,(G32-8)*12.4+2.5,0)</f>
        <v>17.379999999999992</v>
      </c>
      <c r="M32" s="7">
        <f>IF(H32&gt;250,(H32-250)*3,0)</f>
        <v>15</v>
      </c>
      <c r="N32" s="7">
        <f>IF(I32&lt;12.5,(12.5-I32)*35,0)</f>
        <v>30.09999999999998</v>
      </c>
      <c r="O32" s="7">
        <f>IF(J32&gt;166,(J32-166)*1.4,0)</f>
        <v>37.799999999999997</v>
      </c>
      <c r="P32" s="48">
        <f>SUM(K32:O32)</f>
        <v>100.27999999999997</v>
      </c>
    </row>
    <row r="33" spans="1:16" ht="15.75" x14ac:dyDescent="0.25">
      <c r="A33" s="37" t="s">
        <v>32</v>
      </c>
      <c r="B33" s="61" t="s">
        <v>96</v>
      </c>
      <c r="C33" s="61" t="s">
        <v>63</v>
      </c>
      <c r="D33" s="8" t="s">
        <v>81</v>
      </c>
      <c r="E33" s="21" t="s">
        <v>166</v>
      </c>
      <c r="F33" s="8">
        <v>161</v>
      </c>
      <c r="G33" s="52">
        <v>9</v>
      </c>
      <c r="H33" s="27">
        <v>257</v>
      </c>
      <c r="I33" s="52">
        <v>11.75</v>
      </c>
      <c r="J33" s="43">
        <v>191</v>
      </c>
      <c r="K33" s="47">
        <f>IF(F33&gt;163,(F33-163)*4.5,0)</f>
        <v>0</v>
      </c>
      <c r="L33" s="7">
        <f>IF(G33&gt;7.8,(G33-8)*12.4+2.5,0)</f>
        <v>14.9</v>
      </c>
      <c r="M33" s="7">
        <f>IF(H33&gt;250,(H33-250)*3,0)</f>
        <v>21</v>
      </c>
      <c r="N33" s="7">
        <f>IF(I33&lt;12.5,(12.5-I33)*35,0)</f>
        <v>26.25</v>
      </c>
      <c r="O33" s="7">
        <f>IF(J33&gt;166,(J33-166)*1.4,0)</f>
        <v>35</v>
      </c>
      <c r="P33" s="48">
        <f>SUM(K33:O33)</f>
        <v>97.15</v>
      </c>
    </row>
    <row r="34" spans="1:16" ht="15.75" x14ac:dyDescent="0.25">
      <c r="A34" s="37" t="s">
        <v>33</v>
      </c>
      <c r="B34" s="21" t="s">
        <v>138</v>
      </c>
      <c r="C34" s="21" t="s">
        <v>63</v>
      </c>
      <c r="D34" s="22" t="s">
        <v>151</v>
      </c>
      <c r="E34" s="26">
        <v>38145</v>
      </c>
      <c r="F34" s="11">
        <v>167</v>
      </c>
      <c r="G34" s="52">
        <v>7.2</v>
      </c>
      <c r="H34" s="27">
        <v>261</v>
      </c>
      <c r="I34" s="52">
        <v>12.01</v>
      </c>
      <c r="J34" s="43">
        <v>186</v>
      </c>
      <c r="K34" s="47">
        <f>IF(F34&gt;163,(F34-163)*4.5,0)</f>
        <v>18</v>
      </c>
      <c r="L34" s="7">
        <f>IF(G34&gt;7.8,(G34-8)*12.4+2.5,0)</f>
        <v>0</v>
      </c>
      <c r="M34" s="7">
        <f>IF(H34&gt;250,(H34-250)*3,0)</f>
        <v>33</v>
      </c>
      <c r="N34" s="7">
        <f>IF(I34&lt;12.5,(12.5-I34)*35,0)</f>
        <v>17.150000000000006</v>
      </c>
      <c r="O34" s="7">
        <f>IF(J34&gt;166,(J34-166)*1.4,0)</f>
        <v>28</v>
      </c>
      <c r="P34" s="48">
        <f>SUM(K34:O34)</f>
        <v>96.15</v>
      </c>
    </row>
    <row r="35" spans="1:16" ht="15.75" x14ac:dyDescent="0.25">
      <c r="A35" s="37" t="s">
        <v>34</v>
      </c>
      <c r="B35" s="61" t="s">
        <v>135</v>
      </c>
      <c r="C35" s="61" t="s">
        <v>136</v>
      </c>
      <c r="D35" s="22" t="s">
        <v>151</v>
      </c>
      <c r="E35" s="26">
        <v>37984</v>
      </c>
      <c r="F35" s="11">
        <v>168</v>
      </c>
      <c r="G35" s="52">
        <v>9.5</v>
      </c>
      <c r="H35" s="27">
        <v>263</v>
      </c>
      <c r="I35" s="52">
        <v>12.5</v>
      </c>
      <c r="J35" s="43">
        <v>174</v>
      </c>
      <c r="K35" s="47">
        <f>IF(F35&gt;163,(F35-163)*4.5,0)</f>
        <v>22.5</v>
      </c>
      <c r="L35" s="7">
        <f>IF(G35&gt;7.8,(G35-8)*12.4+2.5,0)</f>
        <v>21.1</v>
      </c>
      <c r="M35" s="7">
        <f>IF(H35&gt;250,(H35-250)*3,0)</f>
        <v>39</v>
      </c>
      <c r="N35" s="7">
        <f>IF(I35&lt;12.5,(12.5-I35)*35,0)</f>
        <v>0</v>
      </c>
      <c r="O35" s="7">
        <f>IF(J35&gt;166,(J35-166)*1.4,0)</f>
        <v>11.2</v>
      </c>
      <c r="P35" s="48">
        <f>SUM(K35:O35)</f>
        <v>93.8</v>
      </c>
    </row>
    <row r="36" spans="1:16" ht="15.75" x14ac:dyDescent="0.25">
      <c r="A36" s="38" t="s">
        <v>35</v>
      </c>
      <c r="B36" s="21" t="s">
        <v>100</v>
      </c>
      <c r="C36" s="21" t="s">
        <v>69</v>
      </c>
      <c r="D36" s="8" t="s">
        <v>81</v>
      </c>
      <c r="E36" s="25">
        <v>38215</v>
      </c>
      <c r="F36" s="8">
        <v>160</v>
      </c>
      <c r="G36" s="52">
        <v>7.9</v>
      </c>
      <c r="H36" s="27">
        <v>249</v>
      </c>
      <c r="I36" s="52">
        <v>11.43</v>
      </c>
      <c r="J36" s="43">
        <v>200</v>
      </c>
      <c r="K36" s="47">
        <f>IF(F36&gt;163,(F36-163)*4.5,0)</f>
        <v>0</v>
      </c>
      <c r="L36" s="7">
        <f>IF(G36&gt;7.8,(G36-8)*12.4+2.5,0)</f>
        <v>1.2600000000000044</v>
      </c>
      <c r="M36" s="7">
        <f>IF(H36&gt;250,(H36-250)*3,0)</f>
        <v>0</v>
      </c>
      <c r="N36" s="7">
        <f>IF(I36&lt;12.5,(12.5-I36)*35,0)</f>
        <v>37.45000000000001</v>
      </c>
      <c r="O36" s="7">
        <f>IF(J36&gt;166,(J36-166)*1.4,0)</f>
        <v>47.599999999999994</v>
      </c>
      <c r="P36" s="48">
        <f>SUM(K36:O36)</f>
        <v>86.31</v>
      </c>
    </row>
    <row r="37" spans="1:16" ht="15.75" x14ac:dyDescent="0.25">
      <c r="A37" s="37" t="s">
        <v>36</v>
      </c>
      <c r="B37" s="21" t="s">
        <v>99</v>
      </c>
      <c r="C37" s="21" t="s">
        <v>63</v>
      </c>
      <c r="D37" s="8" t="s">
        <v>81</v>
      </c>
      <c r="E37" s="21" t="s">
        <v>168</v>
      </c>
      <c r="F37" s="8">
        <v>160</v>
      </c>
      <c r="G37" s="52">
        <v>8.5</v>
      </c>
      <c r="H37" s="27">
        <v>259</v>
      </c>
      <c r="I37" s="52">
        <v>13.41</v>
      </c>
      <c r="J37" s="43">
        <v>199</v>
      </c>
      <c r="K37" s="47">
        <f>IF(F37&gt;163,(F37-163)*4.5,0)</f>
        <v>0</v>
      </c>
      <c r="L37" s="7">
        <f>IF(G37&gt;7.8,(G37-8)*12.4+2.5,0)</f>
        <v>8.6999999999999993</v>
      </c>
      <c r="M37" s="7">
        <f>IF(H37&gt;250,(H37-250)*3,0)</f>
        <v>27</v>
      </c>
      <c r="N37" s="7">
        <f>IF(I37&lt;12.5,(12.5-I37)*35,0)</f>
        <v>0</v>
      </c>
      <c r="O37" s="7">
        <f>IF(J37&gt;166,(J37-166)*1.4,0)</f>
        <v>46.199999999999996</v>
      </c>
      <c r="P37" s="48">
        <f>SUM(K37:O37)</f>
        <v>81.900000000000006</v>
      </c>
    </row>
    <row r="38" spans="1:16" ht="15.75" x14ac:dyDescent="0.25">
      <c r="A38" s="37" t="s">
        <v>37</v>
      </c>
      <c r="B38" s="22" t="s">
        <v>84</v>
      </c>
      <c r="C38" s="22" t="s">
        <v>85</v>
      </c>
      <c r="D38" s="8" t="s">
        <v>77</v>
      </c>
      <c r="E38" s="23">
        <v>38310</v>
      </c>
      <c r="F38" s="8">
        <v>165</v>
      </c>
      <c r="G38" s="52">
        <v>7</v>
      </c>
      <c r="H38" s="27">
        <v>257</v>
      </c>
      <c r="I38" s="52">
        <v>11.97</v>
      </c>
      <c r="J38" s="43">
        <v>189</v>
      </c>
      <c r="K38" s="47">
        <f>IF(F38&gt;163,(F38-163)*4.5,0)</f>
        <v>9</v>
      </c>
      <c r="L38" s="7">
        <f>IF(G38&gt;7.8,(G38-8)*12.4+2.5,0)</f>
        <v>0</v>
      </c>
      <c r="M38" s="7">
        <f>IF(H38&gt;250,(H38-250)*3,0)</f>
        <v>21</v>
      </c>
      <c r="N38" s="7">
        <f>IF(I38&lt;12.5,(12.5-I38)*35,0)</f>
        <v>18.549999999999976</v>
      </c>
      <c r="O38" s="7">
        <f>IF(J38&gt;166,(J38-166)*1.4,0)</f>
        <v>32.199999999999996</v>
      </c>
      <c r="P38" s="48">
        <f>SUM(K38:O38)</f>
        <v>80.749999999999972</v>
      </c>
    </row>
    <row r="39" spans="1:16" ht="15.75" x14ac:dyDescent="0.25">
      <c r="A39" s="37" t="s">
        <v>38</v>
      </c>
      <c r="B39" s="21" t="s">
        <v>113</v>
      </c>
      <c r="C39" s="21" t="s">
        <v>57</v>
      </c>
      <c r="D39" s="22" t="s">
        <v>147</v>
      </c>
      <c r="E39" s="26">
        <v>37890</v>
      </c>
      <c r="F39" s="8">
        <v>159</v>
      </c>
      <c r="G39" s="52">
        <v>9.1999999999999993</v>
      </c>
      <c r="H39" s="27">
        <v>249</v>
      </c>
      <c r="I39" s="52">
        <v>11.45</v>
      </c>
      <c r="J39" s="43">
        <v>185</v>
      </c>
      <c r="K39" s="47">
        <f>IF(F39&gt;163,(F39-163)*4.5,0)</f>
        <v>0</v>
      </c>
      <c r="L39" s="7">
        <f>IF(G39&gt;7.8,(G39-8)*12.4+2.5,0)</f>
        <v>17.379999999999992</v>
      </c>
      <c r="M39" s="7">
        <f>IF(H39&gt;250,(H39-250)*3,0)</f>
        <v>0</v>
      </c>
      <c r="N39" s="7">
        <f>IF(I39&lt;12.5,(12.5-I39)*35,0)</f>
        <v>36.750000000000028</v>
      </c>
      <c r="O39" s="7">
        <f>IF(J39&gt;166,(J39-166)*1.4,0)</f>
        <v>26.599999999999998</v>
      </c>
      <c r="P39" s="48">
        <f>SUM(K39:O39)</f>
        <v>80.730000000000018</v>
      </c>
    </row>
    <row r="40" spans="1:16" ht="15.75" x14ac:dyDescent="0.25">
      <c r="A40" s="37" t="s">
        <v>39</v>
      </c>
      <c r="B40" s="21" t="s">
        <v>155</v>
      </c>
      <c r="C40" s="21" t="s">
        <v>156</v>
      </c>
      <c r="D40" s="22" t="s">
        <v>153</v>
      </c>
      <c r="E40" s="26">
        <v>37973</v>
      </c>
      <c r="F40" s="11">
        <v>157</v>
      </c>
      <c r="G40" s="52">
        <v>8.6</v>
      </c>
      <c r="H40" s="27">
        <v>253</v>
      </c>
      <c r="I40" s="52">
        <v>11.77</v>
      </c>
      <c r="J40" s="43">
        <v>191</v>
      </c>
      <c r="K40" s="47">
        <f>IF(F40&gt;163,(F40-163)*4.5,0)</f>
        <v>0</v>
      </c>
      <c r="L40" s="7">
        <f>IF(G40&gt;7.8,(G40-8)*12.4+2.5,0)</f>
        <v>9.9399999999999959</v>
      </c>
      <c r="M40" s="7">
        <f>IF(H40&gt;250,(H40-250)*3,0)</f>
        <v>9</v>
      </c>
      <c r="N40" s="7">
        <f>IF(I40&lt;12.5,(12.5-I40)*35,0)</f>
        <v>25.550000000000015</v>
      </c>
      <c r="O40" s="7">
        <f>IF(J40&gt;166,(J40-166)*1.4,0)</f>
        <v>35</v>
      </c>
      <c r="P40" s="48">
        <f>SUM(K40:O40)</f>
        <v>79.490000000000009</v>
      </c>
    </row>
    <row r="41" spans="1:16" ht="15.75" x14ac:dyDescent="0.25">
      <c r="A41" s="37" t="s">
        <v>40</v>
      </c>
      <c r="B41" s="61" t="s">
        <v>133</v>
      </c>
      <c r="C41" s="61" t="s">
        <v>61</v>
      </c>
      <c r="D41" s="22" t="s">
        <v>150</v>
      </c>
      <c r="E41" s="26">
        <v>37818</v>
      </c>
      <c r="F41" s="11">
        <v>161</v>
      </c>
      <c r="G41" s="52">
        <v>7.6</v>
      </c>
      <c r="H41" s="27">
        <v>257</v>
      </c>
      <c r="I41" s="52">
        <v>11.67</v>
      </c>
      <c r="J41" s="43">
        <v>186</v>
      </c>
      <c r="K41" s="47">
        <f>IF(F41&gt;163,(F41-163)*4.5,0)</f>
        <v>0</v>
      </c>
      <c r="L41" s="7">
        <f>IF(G41&gt;7.8,(G41-8)*12.4+2.5,0)</f>
        <v>0</v>
      </c>
      <c r="M41" s="7">
        <f>IF(H41&gt;250,(H41-250)*3,0)</f>
        <v>21</v>
      </c>
      <c r="N41" s="7">
        <f>IF(I41&lt;12.5,(12.5-I41)*35,0)</f>
        <v>29.050000000000004</v>
      </c>
      <c r="O41" s="7">
        <f>IF(J41&gt;166,(J41-166)*1.4,0)</f>
        <v>28</v>
      </c>
      <c r="P41" s="48">
        <f>SUM(K41:O41)</f>
        <v>78.050000000000011</v>
      </c>
    </row>
    <row r="42" spans="1:16" ht="15.75" x14ac:dyDescent="0.25">
      <c r="A42" s="37" t="s">
        <v>41</v>
      </c>
      <c r="B42" s="21" t="s">
        <v>164</v>
      </c>
      <c r="C42" s="21" t="s">
        <v>102</v>
      </c>
      <c r="D42" s="22" t="s">
        <v>76</v>
      </c>
      <c r="E42" s="26"/>
      <c r="F42" s="11">
        <v>158</v>
      </c>
      <c r="G42" s="52">
        <v>9.5</v>
      </c>
      <c r="H42" s="27">
        <v>247</v>
      </c>
      <c r="I42" s="52">
        <v>11.48</v>
      </c>
      <c r="J42" s="43">
        <v>179</v>
      </c>
      <c r="K42" s="47">
        <f>IF(F42&gt;163,(F42-163)*4.5,0)</f>
        <v>0</v>
      </c>
      <c r="L42" s="7">
        <f>IF(G42&gt;7.8,(G42-8)*12.4+2.5,0)</f>
        <v>21.1</v>
      </c>
      <c r="M42" s="7">
        <f>IF(H42&gt;250,(H42-250)*3,0)</f>
        <v>0</v>
      </c>
      <c r="N42" s="7">
        <f>IF(I42&lt;12.5,(12.5-I42)*35,0)</f>
        <v>35.699999999999989</v>
      </c>
      <c r="O42" s="7">
        <f>IF(J42&gt;166,(J42-166)*1.4,0)</f>
        <v>18.2</v>
      </c>
      <c r="P42" s="48">
        <f>SUM(K42:O42)</f>
        <v>74.999999999999986</v>
      </c>
    </row>
    <row r="43" spans="1:16" ht="15.75" x14ac:dyDescent="0.25">
      <c r="A43" s="38" t="s">
        <v>42</v>
      </c>
      <c r="B43" s="21" t="s">
        <v>126</v>
      </c>
      <c r="C43" s="21" t="s">
        <v>64</v>
      </c>
      <c r="D43" s="22" t="s">
        <v>149</v>
      </c>
      <c r="E43" s="26">
        <v>38040</v>
      </c>
      <c r="F43" s="8">
        <v>158</v>
      </c>
      <c r="G43" s="52">
        <v>9.1999999999999993</v>
      </c>
      <c r="H43" s="27">
        <v>257</v>
      </c>
      <c r="I43" s="52">
        <v>12.28</v>
      </c>
      <c r="J43" s="43">
        <v>186</v>
      </c>
      <c r="K43" s="47">
        <f>IF(F43&gt;163,(F43-163)*4.5,0)</f>
        <v>0</v>
      </c>
      <c r="L43" s="7">
        <f>IF(G43&gt;7.8,(G43-8)*12.4+2.5,0)</f>
        <v>17.379999999999992</v>
      </c>
      <c r="M43" s="7">
        <f>IF(H43&gt;250,(H43-250)*3,0)</f>
        <v>21</v>
      </c>
      <c r="N43" s="7">
        <f>IF(I43&lt;12.5,(12.5-I43)*35,0)</f>
        <v>7.7000000000000224</v>
      </c>
      <c r="O43" s="7">
        <f>IF(J43&gt;166,(J43-166)*1.4,0)</f>
        <v>28</v>
      </c>
      <c r="P43" s="48">
        <f>SUM(K43:O43)</f>
        <v>74.080000000000013</v>
      </c>
    </row>
    <row r="44" spans="1:16" ht="15.75" x14ac:dyDescent="0.25">
      <c r="A44" s="38" t="s">
        <v>70</v>
      </c>
      <c r="B44" s="21" t="s">
        <v>128</v>
      </c>
      <c r="C44" s="21" t="s">
        <v>129</v>
      </c>
      <c r="D44" s="22" t="s">
        <v>150</v>
      </c>
      <c r="E44" s="26">
        <v>38374</v>
      </c>
      <c r="F44" s="9">
        <v>158</v>
      </c>
      <c r="G44" s="52">
        <v>8.1</v>
      </c>
      <c r="H44" s="27">
        <v>247</v>
      </c>
      <c r="I44" s="52">
        <v>11.61</v>
      </c>
      <c r="J44" s="43">
        <v>192</v>
      </c>
      <c r="K44" s="47">
        <f>IF(F44&gt;163,(F44-163)*4.5,0)</f>
        <v>0</v>
      </c>
      <c r="L44" s="7">
        <f>IF(G44&gt;7.8,(G44-8)*12.4+2.5,0)</f>
        <v>3.7399999999999958</v>
      </c>
      <c r="M44" s="7">
        <f>IF(H44&gt;250,(H44-250)*3,0)</f>
        <v>0</v>
      </c>
      <c r="N44" s="7">
        <f>IF(I44&lt;12.5,(12.5-I44)*35,0)</f>
        <v>31.15000000000002</v>
      </c>
      <c r="O44" s="7">
        <f>IF(J44&gt;166,(J44-166)*1.4,0)</f>
        <v>36.4</v>
      </c>
      <c r="P44" s="48">
        <f>SUM(K44:O44)</f>
        <v>71.29000000000002</v>
      </c>
    </row>
    <row r="45" spans="1:16" ht="15.75" x14ac:dyDescent="0.25">
      <c r="A45" s="38" t="s">
        <v>71</v>
      </c>
      <c r="B45" s="21" t="s">
        <v>117</v>
      </c>
      <c r="C45" s="21" t="s">
        <v>67</v>
      </c>
      <c r="D45" s="22" t="s">
        <v>75</v>
      </c>
      <c r="E45" s="26">
        <v>38010</v>
      </c>
      <c r="F45" s="9">
        <v>154</v>
      </c>
      <c r="G45" s="52">
        <v>8.1999999999999993</v>
      </c>
      <c r="H45" s="27">
        <v>245</v>
      </c>
      <c r="I45" s="52">
        <v>11.78</v>
      </c>
      <c r="J45" s="43">
        <v>194</v>
      </c>
      <c r="K45" s="47">
        <f>IF(F45&gt;163,(F45-163)*4.5,0)</f>
        <v>0</v>
      </c>
      <c r="L45" s="7">
        <f>IF(G45&gt;7.8,(G45-8)*12.4+2.5,0)</f>
        <v>4.9799999999999915</v>
      </c>
      <c r="M45" s="7">
        <f>IF(H45&gt;250,(H45-250)*3,0)</f>
        <v>0</v>
      </c>
      <c r="N45" s="7">
        <f>IF(I45&lt;12.5,(12.5-I45)*35,0)</f>
        <v>25.200000000000024</v>
      </c>
      <c r="O45" s="7">
        <f>IF(J45&gt;166,(J45-166)*1.4,0)</f>
        <v>39.199999999999996</v>
      </c>
      <c r="P45" s="48">
        <f>SUM(K45:O45)</f>
        <v>69.38000000000001</v>
      </c>
    </row>
    <row r="46" spans="1:16" ht="15.75" x14ac:dyDescent="0.25">
      <c r="A46" s="62" t="s">
        <v>72</v>
      </c>
      <c r="B46" s="61" t="s">
        <v>125</v>
      </c>
      <c r="C46" s="61" t="s">
        <v>115</v>
      </c>
      <c r="D46" s="22" t="s">
        <v>149</v>
      </c>
      <c r="E46" s="26">
        <v>37960</v>
      </c>
      <c r="F46" s="9">
        <v>161</v>
      </c>
      <c r="G46" s="52">
        <v>7.8</v>
      </c>
      <c r="H46" s="27">
        <v>255</v>
      </c>
      <c r="I46" s="52">
        <v>11.68</v>
      </c>
      <c r="J46" s="43">
        <v>182</v>
      </c>
      <c r="K46" s="47">
        <f>IF(F46&gt;163,(F46-163)*4.5,0)</f>
        <v>0</v>
      </c>
      <c r="L46" s="7">
        <f>IF(G46&gt;7.8,(G46-8)*12.4+2.5,0)</f>
        <v>0</v>
      </c>
      <c r="M46" s="7">
        <f>IF(H46&gt;250,(H46-250)*3,0)</f>
        <v>15</v>
      </c>
      <c r="N46" s="7">
        <f>IF(I46&lt;12.5,(12.5-I46)*35,0)</f>
        <v>28.70000000000001</v>
      </c>
      <c r="O46" s="7">
        <f>IF(J46&gt;166,(J46-166)*1.4,0)</f>
        <v>22.4</v>
      </c>
      <c r="P46" s="48">
        <f>SUM(K46:O46)</f>
        <v>66.100000000000009</v>
      </c>
    </row>
    <row r="47" spans="1:16" ht="15.75" x14ac:dyDescent="0.25">
      <c r="A47" s="37" t="s">
        <v>73</v>
      </c>
      <c r="B47" s="21" t="s">
        <v>114</v>
      </c>
      <c r="C47" s="21" t="s">
        <v>54</v>
      </c>
      <c r="D47" s="22" t="s">
        <v>147</v>
      </c>
      <c r="E47" s="26">
        <v>38101</v>
      </c>
      <c r="F47" s="9">
        <v>160</v>
      </c>
      <c r="G47" s="52">
        <v>8.1</v>
      </c>
      <c r="H47" s="27">
        <v>247</v>
      </c>
      <c r="I47" s="52">
        <v>11.78</v>
      </c>
      <c r="J47" s="43">
        <v>189</v>
      </c>
      <c r="K47" s="47">
        <f>IF(F47&gt;163,(F47-163)*4.5,0)</f>
        <v>0</v>
      </c>
      <c r="L47" s="7">
        <f>IF(G47&gt;7.8,(G47-8)*12.4+2.5,0)</f>
        <v>3.7399999999999958</v>
      </c>
      <c r="M47" s="7">
        <f>IF(H47&gt;250,(H47-250)*3,0)</f>
        <v>0</v>
      </c>
      <c r="N47" s="7">
        <f>IF(I47&lt;12.5,(12.5-I47)*35,0)</f>
        <v>25.200000000000024</v>
      </c>
      <c r="O47" s="7">
        <f>IF(J47&gt;166,(J47-166)*1.4,0)</f>
        <v>32.199999999999996</v>
      </c>
      <c r="P47" s="48">
        <f>SUM(K47:O47)</f>
        <v>61.140000000000015</v>
      </c>
    </row>
    <row r="48" spans="1:16" ht="15.75" x14ac:dyDescent="0.25">
      <c r="A48" s="38" t="s">
        <v>183</v>
      </c>
      <c r="B48" s="21" t="s">
        <v>127</v>
      </c>
      <c r="C48" s="21" t="s">
        <v>63</v>
      </c>
      <c r="D48" s="22" t="s">
        <v>150</v>
      </c>
      <c r="E48" s="26">
        <v>38007</v>
      </c>
      <c r="F48" s="8">
        <v>165</v>
      </c>
      <c r="G48" s="52">
        <v>7.6</v>
      </c>
      <c r="H48" s="27">
        <v>257</v>
      </c>
      <c r="I48" s="52">
        <v>12.21</v>
      </c>
      <c r="J48" s="43">
        <v>180</v>
      </c>
      <c r="K48" s="47">
        <f>IF(F48&gt;163,(F48-163)*4.5,0)</f>
        <v>9</v>
      </c>
      <c r="L48" s="7">
        <f>IF(G48&gt;7.8,(G48-8)*12.4+2.5,0)</f>
        <v>0</v>
      </c>
      <c r="M48" s="7">
        <f>IF(H48&gt;250,(H48-250)*3,0)</f>
        <v>21</v>
      </c>
      <c r="N48" s="7">
        <f>IF(I48&lt;12.5,(12.5-I48)*35,0)</f>
        <v>10.14999999999997</v>
      </c>
      <c r="O48" s="7">
        <f>IF(J48&gt;166,(J48-166)*1.4,0)</f>
        <v>19.599999999999998</v>
      </c>
      <c r="P48" s="48">
        <f>SUM(K48:O48)</f>
        <v>59.749999999999972</v>
      </c>
    </row>
    <row r="49" spans="1:16" ht="15.75" x14ac:dyDescent="0.25">
      <c r="A49" s="37" t="s">
        <v>184</v>
      </c>
      <c r="B49" s="21" t="s">
        <v>111</v>
      </c>
      <c r="C49" s="21" t="s">
        <v>66</v>
      </c>
      <c r="D49" s="22" t="s">
        <v>146</v>
      </c>
      <c r="E49" s="25">
        <v>38041</v>
      </c>
      <c r="F49" s="10">
        <v>160</v>
      </c>
      <c r="G49" s="52">
        <v>8.9</v>
      </c>
      <c r="H49" s="27">
        <v>253</v>
      </c>
      <c r="I49" s="52">
        <v>12.05</v>
      </c>
      <c r="J49" s="43">
        <v>180</v>
      </c>
      <c r="K49" s="47">
        <f>IF(F49&gt;163,(F49-163)*4.5,0)</f>
        <v>0</v>
      </c>
      <c r="L49" s="7">
        <f>IF(G49&gt;7.8,(G49-8)*12.4+2.5,0)</f>
        <v>13.660000000000005</v>
      </c>
      <c r="M49" s="7">
        <f>IF(H49&gt;250,(H49-250)*3,0)</f>
        <v>9</v>
      </c>
      <c r="N49" s="7">
        <f>IF(I49&lt;12.5,(12.5-I49)*35,0)</f>
        <v>15.749999999999975</v>
      </c>
      <c r="O49" s="7">
        <f>IF(J49&gt;166,(J49-166)*1.4,0)</f>
        <v>19.599999999999998</v>
      </c>
      <c r="P49" s="48">
        <f>SUM(K49:O49)</f>
        <v>58.009999999999977</v>
      </c>
    </row>
    <row r="50" spans="1:16" ht="15.75" x14ac:dyDescent="0.25">
      <c r="A50" s="54" t="s">
        <v>174</v>
      </c>
      <c r="B50" s="21" t="s">
        <v>131</v>
      </c>
      <c r="C50" s="21" t="s">
        <v>132</v>
      </c>
      <c r="D50" s="22" t="s">
        <v>150</v>
      </c>
      <c r="E50" s="26">
        <v>37824</v>
      </c>
      <c r="F50" s="8">
        <v>168</v>
      </c>
      <c r="G50" s="52">
        <v>6.7</v>
      </c>
      <c r="H50" s="27">
        <v>253</v>
      </c>
      <c r="I50" s="52">
        <v>12.31</v>
      </c>
      <c r="J50" s="43">
        <v>180</v>
      </c>
      <c r="K50" s="47">
        <f>IF(F50&gt;163,(F50-163)*4.5,0)</f>
        <v>22.5</v>
      </c>
      <c r="L50" s="7">
        <f>IF(G50&gt;7.8,(G50-8)*12.4+2.5,0)</f>
        <v>0</v>
      </c>
      <c r="M50" s="7">
        <f>IF(H50&gt;250,(H50-250)*3,0)</f>
        <v>9</v>
      </c>
      <c r="N50" s="7">
        <f>IF(I50&lt;12.5,(12.5-I50)*35,0)</f>
        <v>6.6499999999999826</v>
      </c>
      <c r="O50" s="7">
        <f>IF(J50&gt;166,(J50-166)*1.4,0)</f>
        <v>19.599999999999998</v>
      </c>
      <c r="P50" s="48">
        <f>SUM(K50:O50)</f>
        <v>57.749999999999986</v>
      </c>
    </row>
    <row r="51" spans="1:16" ht="15.75" x14ac:dyDescent="0.25">
      <c r="A51" s="54" t="s">
        <v>175</v>
      </c>
      <c r="B51" s="21" t="s">
        <v>118</v>
      </c>
      <c r="C51" s="21" t="s">
        <v>64</v>
      </c>
      <c r="D51" s="22" t="s">
        <v>75</v>
      </c>
      <c r="E51" s="26">
        <v>37996</v>
      </c>
      <c r="F51" s="11">
        <v>151</v>
      </c>
      <c r="G51" s="52">
        <v>8</v>
      </c>
      <c r="H51" s="27">
        <v>243</v>
      </c>
      <c r="I51" s="52">
        <v>11.74</v>
      </c>
      <c r="J51" s="43">
        <v>178</v>
      </c>
      <c r="K51" s="47">
        <f>IF(F51&gt;163,(F51-163)*4.5,0)</f>
        <v>0</v>
      </c>
      <c r="L51" s="7">
        <f>IF(G51&gt;7.8,(G51-8)*12.4+2.5,0)</f>
        <v>2.5</v>
      </c>
      <c r="M51" s="7">
        <f>IF(H51&gt;250,(H51-250)*3,0)</f>
        <v>0</v>
      </c>
      <c r="N51" s="7">
        <f>IF(I51&lt;12.5,(12.5-I51)*35,0)</f>
        <v>26.599999999999994</v>
      </c>
      <c r="O51" s="7">
        <f>IF(J51&gt;166,(J51-166)*1.4,0)</f>
        <v>16.799999999999997</v>
      </c>
      <c r="P51" s="48">
        <f>SUM(K51:O51)</f>
        <v>45.899999999999991</v>
      </c>
    </row>
    <row r="52" spans="1:16" ht="15.75" x14ac:dyDescent="0.25">
      <c r="A52" s="54" t="s">
        <v>176</v>
      </c>
      <c r="B52" s="21" t="s">
        <v>101</v>
      </c>
      <c r="C52" s="21" t="s">
        <v>102</v>
      </c>
      <c r="D52" s="8" t="s">
        <v>81</v>
      </c>
      <c r="E52" s="25">
        <v>38219</v>
      </c>
      <c r="F52" s="8">
        <v>152</v>
      </c>
      <c r="G52" s="52">
        <v>7.5</v>
      </c>
      <c r="H52" s="27">
        <v>249</v>
      </c>
      <c r="I52" s="52">
        <v>11.3</v>
      </c>
      <c r="J52" s="43">
        <v>168</v>
      </c>
      <c r="K52" s="47">
        <f>IF(F52&gt;163,(F52-163)*4.5,0)</f>
        <v>0</v>
      </c>
      <c r="L52" s="7">
        <f>IF(G52&gt;7.8,(G52-8)*12.4+2.5,0)</f>
        <v>0</v>
      </c>
      <c r="M52" s="7">
        <f>IF(H52&gt;250,(H52-250)*3,0)</f>
        <v>0</v>
      </c>
      <c r="N52" s="7">
        <f>IF(I52&lt;12.5,(12.5-I52)*35,0)</f>
        <v>41.999999999999972</v>
      </c>
      <c r="O52" s="7">
        <f>IF(J52&gt;166,(J52-166)*1.4,0)</f>
        <v>2.8</v>
      </c>
      <c r="P52" s="48">
        <f>SUM(K52:O52)</f>
        <v>44.799999999999969</v>
      </c>
    </row>
    <row r="53" spans="1:16" ht="15.75" x14ac:dyDescent="0.25">
      <c r="A53" s="54" t="s">
        <v>177</v>
      </c>
      <c r="B53" s="21" t="s">
        <v>86</v>
      </c>
      <c r="C53" s="21" t="s">
        <v>87</v>
      </c>
      <c r="D53" s="8" t="s">
        <v>77</v>
      </c>
      <c r="E53" s="23">
        <v>38197</v>
      </c>
      <c r="F53" s="9">
        <v>163</v>
      </c>
      <c r="G53" s="52">
        <v>6.5</v>
      </c>
      <c r="H53" s="27">
        <v>263</v>
      </c>
      <c r="I53" s="52">
        <v>13.11</v>
      </c>
      <c r="J53" s="43">
        <v>158</v>
      </c>
      <c r="K53" s="47">
        <f>IF(F53&gt;163,(F53-163)*4.5,0)</f>
        <v>0</v>
      </c>
      <c r="L53" s="7">
        <f>IF(G53&gt;7.8,(G53-8)*12.4+2.5,0)</f>
        <v>0</v>
      </c>
      <c r="M53" s="7">
        <f>IF(H53&gt;250,(H53-250)*3,0)</f>
        <v>39</v>
      </c>
      <c r="N53" s="7">
        <f>IF(I53&lt;12.5,(12.5-I53)*35,0)</f>
        <v>0</v>
      </c>
      <c r="O53" s="7">
        <f>IF(J53&gt;166,(J53-166)*1.4,0)</f>
        <v>0</v>
      </c>
      <c r="P53" s="48">
        <f>SUM(K53:O53)</f>
        <v>39</v>
      </c>
    </row>
    <row r="54" spans="1:16" ht="15.75" x14ac:dyDescent="0.25">
      <c r="A54" s="54" t="s">
        <v>178</v>
      </c>
      <c r="B54" s="21" t="s">
        <v>105</v>
      </c>
      <c r="C54" s="21" t="s">
        <v>106</v>
      </c>
      <c r="D54" s="8" t="s">
        <v>81</v>
      </c>
      <c r="E54" s="25">
        <v>38278</v>
      </c>
      <c r="F54" s="9">
        <v>149</v>
      </c>
      <c r="G54" s="52">
        <v>7.2</v>
      </c>
      <c r="H54" s="27">
        <v>241</v>
      </c>
      <c r="I54" s="52">
        <v>11.71</v>
      </c>
      <c r="J54" s="43">
        <v>174</v>
      </c>
      <c r="K54" s="47">
        <f>IF(F54&gt;163,(F54-163)*4.5,0)</f>
        <v>0</v>
      </c>
      <c r="L54" s="7">
        <f>IF(G54&gt;7.8,(G54-8)*12.4+2.5,0)</f>
        <v>0</v>
      </c>
      <c r="M54" s="7">
        <f>IF(H54&gt;250,(H54-250)*3,0)</f>
        <v>0</v>
      </c>
      <c r="N54" s="7">
        <f>IF(I54&lt;12.5,(12.5-I54)*35,0)</f>
        <v>27.64999999999997</v>
      </c>
      <c r="O54" s="7">
        <f>IF(J54&gt;166,(J54-166)*1.4,0)</f>
        <v>11.2</v>
      </c>
      <c r="P54" s="48">
        <f>SUM(K54:O54)</f>
        <v>38.849999999999966</v>
      </c>
    </row>
    <row r="55" spans="1:16" ht="15.75" x14ac:dyDescent="0.25">
      <c r="A55" s="54" t="s">
        <v>179</v>
      </c>
      <c r="B55" s="21" t="s">
        <v>83</v>
      </c>
      <c r="C55" s="21" t="s">
        <v>59</v>
      </c>
      <c r="D55" s="8" t="s">
        <v>77</v>
      </c>
      <c r="E55" s="23">
        <v>38234</v>
      </c>
      <c r="F55" s="8">
        <v>161</v>
      </c>
      <c r="G55" s="52">
        <v>7</v>
      </c>
      <c r="H55" s="27">
        <v>259</v>
      </c>
      <c r="I55" s="52">
        <v>12.17</v>
      </c>
      <c r="J55" s="43">
        <v>166</v>
      </c>
      <c r="K55" s="47">
        <f>IF(F55&gt;163,(F55-163)*4.5,0)</f>
        <v>0</v>
      </c>
      <c r="L55" s="7">
        <f>IF(G55&gt;7.8,(G55-8)*12.4+2.5,0)</f>
        <v>0</v>
      </c>
      <c r="M55" s="7">
        <f>IF(H55&gt;250,(H55-250)*3,0)</f>
        <v>27</v>
      </c>
      <c r="N55" s="7">
        <f>IF(I55&lt;12.5,(12.5-I55)*35,0)</f>
        <v>11.550000000000002</v>
      </c>
      <c r="O55" s="7">
        <f>IF(J55&gt;166,(J55-166)*1.4,0)</f>
        <v>0</v>
      </c>
      <c r="P55" s="48">
        <f>SUM(K55:O55)</f>
        <v>38.550000000000004</v>
      </c>
    </row>
    <row r="56" spans="1:16" ht="15.75" x14ac:dyDescent="0.25">
      <c r="A56" s="54" t="s">
        <v>180</v>
      </c>
      <c r="B56" s="21" t="s">
        <v>143</v>
      </c>
      <c r="C56" s="21" t="s">
        <v>60</v>
      </c>
      <c r="D56" s="22" t="s">
        <v>154</v>
      </c>
      <c r="E56" s="26">
        <v>38073</v>
      </c>
      <c r="F56" s="11">
        <v>165</v>
      </c>
      <c r="G56" s="52">
        <v>8.1</v>
      </c>
      <c r="H56" s="27">
        <v>245</v>
      </c>
      <c r="I56" s="52">
        <v>12.9</v>
      </c>
      <c r="J56" s="43">
        <v>176</v>
      </c>
      <c r="K56" s="47">
        <f>IF(F56&gt;163,(F56-163)*4.5,0)</f>
        <v>9</v>
      </c>
      <c r="L56" s="7">
        <f>IF(G56&gt;7.8,(G56-8)*12.4+2.5,0)</f>
        <v>3.7399999999999958</v>
      </c>
      <c r="M56" s="7">
        <f>IF(H56&gt;250,(H56-250)*3,0)</f>
        <v>0</v>
      </c>
      <c r="N56" s="7">
        <f>IF(I56&lt;12.5,(12.5-I56)*35,0)</f>
        <v>0</v>
      </c>
      <c r="O56" s="7">
        <f>IF(J56&gt;166,(J56-166)*1.4,0)</f>
        <v>14</v>
      </c>
      <c r="P56" s="48">
        <f>SUM(K56:O56)</f>
        <v>26.739999999999995</v>
      </c>
    </row>
    <row r="57" spans="1:16" ht="15.75" x14ac:dyDescent="0.25">
      <c r="A57" s="37" t="s">
        <v>181</v>
      </c>
      <c r="B57" s="21" t="s">
        <v>97</v>
      </c>
      <c r="C57" s="21" t="s">
        <v>98</v>
      </c>
      <c r="D57" s="8" t="s">
        <v>81</v>
      </c>
      <c r="E57" s="21" t="s">
        <v>167</v>
      </c>
      <c r="F57" s="8">
        <v>160</v>
      </c>
      <c r="G57" s="52">
        <v>7.6</v>
      </c>
      <c r="H57" s="27">
        <v>249</v>
      </c>
      <c r="I57" s="52">
        <v>12.38</v>
      </c>
      <c r="J57" s="43">
        <v>182</v>
      </c>
      <c r="K57" s="47">
        <f>IF(F57&gt;163,(F57-163)*4.5,0)</f>
        <v>0</v>
      </c>
      <c r="L57" s="7">
        <f>IF(G57&gt;7.8,(G57-8)*12.4+2.5,0)</f>
        <v>0</v>
      </c>
      <c r="M57" s="7">
        <f>IF(H57&gt;250,(H57-250)*3,0)</f>
        <v>0</v>
      </c>
      <c r="N57" s="7">
        <f>IF(I57&lt;12.5,(12.5-I57)*35,0)</f>
        <v>4.1999999999999726</v>
      </c>
      <c r="O57" s="7">
        <f>IF(J57&gt;166,(J57-166)*1.4,0)</f>
        <v>22.4</v>
      </c>
      <c r="P57" s="48">
        <f>SUM(K57:O57)</f>
        <v>26.599999999999973</v>
      </c>
    </row>
    <row r="58" spans="1:16" ht="15.75" x14ac:dyDescent="0.25">
      <c r="A58" s="37" t="s">
        <v>182</v>
      </c>
      <c r="B58" s="21" t="s">
        <v>140</v>
      </c>
      <c r="C58" s="21" t="s">
        <v>141</v>
      </c>
      <c r="D58" s="22" t="s">
        <v>153</v>
      </c>
      <c r="E58" s="26">
        <v>38411</v>
      </c>
      <c r="F58" s="11">
        <v>148</v>
      </c>
      <c r="G58" s="52">
        <v>7.5</v>
      </c>
      <c r="H58" s="27">
        <v>239</v>
      </c>
      <c r="I58" s="52">
        <v>12.31</v>
      </c>
      <c r="J58" s="43">
        <v>180</v>
      </c>
      <c r="K58" s="47">
        <f>IF(F58&gt;163,(F58-163)*4.5,0)</f>
        <v>0</v>
      </c>
      <c r="L58" s="7">
        <f>IF(G58&gt;7.8,(G58-8)*12.4+2.5,0)</f>
        <v>0</v>
      </c>
      <c r="M58" s="7">
        <f>IF(H58&gt;250,(H58-250)*3,0)</f>
        <v>0</v>
      </c>
      <c r="N58" s="7">
        <f>IF(I58&lt;12.5,(12.5-I58)*35,0)</f>
        <v>6.6499999999999826</v>
      </c>
      <c r="O58" s="7">
        <f>IF(J58&gt;166,(J58-166)*1.4,0)</f>
        <v>19.599999999999998</v>
      </c>
      <c r="P58" s="48">
        <f>SUM(K58:O58)</f>
        <v>26.249999999999979</v>
      </c>
    </row>
    <row r="59" spans="1:16" ht="16.5" thickBot="1" x14ac:dyDescent="0.3">
      <c r="A59" s="58">
        <v>57</v>
      </c>
      <c r="B59" s="39" t="s">
        <v>109</v>
      </c>
      <c r="C59" s="39" t="s">
        <v>110</v>
      </c>
      <c r="D59" s="40" t="s">
        <v>146</v>
      </c>
      <c r="E59" s="59">
        <v>37892</v>
      </c>
      <c r="F59" s="60">
        <v>150</v>
      </c>
      <c r="G59" s="53">
        <v>8.1999999999999993</v>
      </c>
      <c r="H59" s="41">
        <v>237</v>
      </c>
      <c r="I59" s="53">
        <v>12.44</v>
      </c>
      <c r="J59" s="44">
        <v>163</v>
      </c>
      <c r="K59" s="49">
        <f>IF(F59&gt;163,(F59-163)*4.5,0)</f>
        <v>0</v>
      </c>
      <c r="L59" s="50">
        <f>IF(G59&gt;7.8,(G59-8)*12.4+2.5,0)</f>
        <v>4.9799999999999915</v>
      </c>
      <c r="M59" s="50">
        <f>IF(H59&gt;250,(H59-250)*3,0)</f>
        <v>0</v>
      </c>
      <c r="N59" s="50">
        <f>IF(I59&lt;12.5,(12.5-I59)*35,0)</f>
        <v>2.1000000000000174</v>
      </c>
      <c r="O59" s="50">
        <f>IF(J59&gt;166,(J59-166)*1.4,0)</f>
        <v>0</v>
      </c>
      <c r="P59" s="51">
        <f>SUM(K59:O59)</f>
        <v>7.080000000000009</v>
      </c>
    </row>
  </sheetData>
  <autoFilter ref="B1:P58">
    <filterColumn colId="9" showButton="0"/>
    <filterColumn colId="10" showButton="0"/>
    <filterColumn colId="11" showButton="0"/>
    <filterColumn colId="12" showButton="0"/>
    <filterColumn colId="13" showButton="0"/>
    <sortState ref="B2:P53">
      <sortCondition descending="1" ref="K1:K53"/>
    </sortState>
  </autoFilter>
  <sortState ref="A3:A59">
    <sortCondition ref="A3:A59"/>
  </sortState>
  <mergeCells count="1">
    <mergeCell ref="K1:P1"/>
  </mergeCells>
  <pageMargins left="0.9055118110236221" right="0.9055118110236221" top="0.39370078740157483" bottom="0.39370078740157483" header="0.31496062992125984" footer="0.31496062992125984"/>
  <pageSetup paperSize="9" scale="6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M9" sqref="M9"/>
    </sheetView>
  </sheetViews>
  <sheetFormatPr defaultRowHeight="15" x14ac:dyDescent="0.25"/>
  <cols>
    <col min="2" max="2" width="6.75" customWidth="1"/>
    <col min="3" max="3" width="13.5" customWidth="1"/>
    <col min="4" max="4" width="12.75" customWidth="1"/>
    <col min="5" max="5" width="17.25" customWidth="1"/>
    <col min="6" max="6" width="13.125" customWidth="1"/>
    <col min="7" max="7" width="34.5" customWidth="1"/>
    <col min="8" max="8" width="14.75" customWidth="1"/>
  </cols>
  <sheetData>
    <row r="3" spans="2:8" x14ac:dyDescent="0.25">
      <c r="B3" s="1"/>
      <c r="C3" s="2" t="s">
        <v>1</v>
      </c>
      <c r="D3" s="2" t="s">
        <v>0</v>
      </c>
      <c r="E3" s="2" t="s">
        <v>74</v>
      </c>
      <c r="F3" s="2" t="s">
        <v>170</v>
      </c>
      <c r="G3" s="14" t="s">
        <v>171</v>
      </c>
      <c r="H3" s="14" t="s">
        <v>82</v>
      </c>
    </row>
    <row r="4" spans="2:8" x14ac:dyDescent="0.25">
      <c r="B4" s="1" t="s">
        <v>2</v>
      </c>
      <c r="C4" s="12"/>
      <c r="D4" s="12"/>
      <c r="E4" s="10"/>
      <c r="F4" s="17"/>
      <c r="G4" s="15"/>
      <c r="H4" s="18"/>
    </row>
    <row r="5" spans="2:8" x14ac:dyDescent="0.25">
      <c r="B5" s="1" t="s">
        <v>3</v>
      </c>
      <c r="C5" s="12"/>
      <c r="D5" s="12"/>
      <c r="E5" s="10"/>
      <c r="F5" s="17"/>
      <c r="G5" s="19"/>
      <c r="H5" s="18"/>
    </row>
    <row r="6" spans="2:8" x14ac:dyDescent="0.25">
      <c r="B6" s="1" t="s">
        <v>4</v>
      </c>
      <c r="C6" s="12"/>
      <c r="D6" s="12"/>
      <c r="E6" s="10"/>
      <c r="F6" s="17"/>
      <c r="G6" s="19"/>
      <c r="H6" s="18"/>
    </row>
    <row r="7" spans="2:8" x14ac:dyDescent="0.25">
      <c r="B7" s="1" t="s">
        <v>5</v>
      </c>
      <c r="C7" s="12"/>
      <c r="D7" s="12"/>
      <c r="E7" s="10"/>
      <c r="F7" s="17"/>
      <c r="G7" s="15"/>
      <c r="H7" s="18"/>
    </row>
    <row r="8" spans="2:8" x14ac:dyDescent="0.25">
      <c r="B8" s="1" t="s">
        <v>6</v>
      </c>
      <c r="C8" s="12"/>
      <c r="D8" s="12"/>
      <c r="E8" s="10"/>
      <c r="F8" s="17"/>
      <c r="G8" s="15"/>
      <c r="H8" s="18"/>
    </row>
    <row r="9" spans="2:8" x14ac:dyDescent="0.25">
      <c r="B9" s="1" t="s">
        <v>7</v>
      </c>
      <c r="C9" s="12"/>
      <c r="D9" s="12"/>
      <c r="E9" s="10"/>
      <c r="F9" s="17"/>
      <c r="G9" s="19"/>
      <c r="H9" s="18"/>
    </row>
    <row r="10" spans="2:8" x14ac:dyDescent="0.25">
      <c r="B10" s="1" t="s">
        <v>8</v>
      </c>
      <c r="C10" s="12"/>
      <c r="D10" s="12"/>
      <c r="E10" s="10"/>
      <c r="F10" s="16"/>
      <c r="G10" s="16"/>
      <c r="H10" s="16"/>
    </row>
    <row r="11" spans="2:8" x14ac:dyDescent="0.25">
      <c r="B11" s="1" t="s">
        <v>9</v>
      </c>
      <c r="C11" s="12"/>
      <c r="D11" s="12"/>
      <c r="E11" s="10"/>
      <c r="F11" s="17"/>
      <c r="G11" s="19"/>
      <c r="H11" s="18"/>
    </row>
    <row r="12" spans="2:8" x14ac:dyDescent="0.25">
      <c r="B12" s="1" t="s">
        <v>10</v>
      </c>
      <c r="C12" s="12"/>
      <c r="D12" s="12"/>
      <c r="E12" s="10"/>
      <c r="F12" s="17"/>
      <c r="G12" s="19"/>
      <c r="H12" s="18"/>
    </row>
    <row r="13" spans="2:8" x14ac:dyDescent="0.25">
      <c r="B13" s="1" t="s">
        <v>11</v>
      </c>
      <c r="C13" s="12"/>
      <c r="D13" s="12"/>
      <c r="E13" s="10"/>
      <c r="F13" s="17"/>
      <c r="G13" s="19"/>
      <c r="H13" s="18"/>
    </row>
    <row r="14" spans="2:8" x14ac:dyDescent="0.25">
      <c r="B14" s="12" t="s">
        <v>12</v>
      </c>
      <c r="C14" s="12"/>
      <c r="D14" s="12"/>
      <c r="E14" s="10"/>
      <c r="F14" s="17"/>
      <c r="G14" s="19"/>
      <c r="H14" s="18"/>
    </row>
    <row r="15" spans="2:8" x14ac:dyDescent="0.25">
      <c r="B15" s="12" t="s">
        <v>13</v>
      </c>
      <c r="C15" s="12"/>
      <c r="D15" s="12"/>
      <c r="E15" s="10"/>
      <c r="F15" s="17"/>
      <c r="G15" s="19"/>
      <c r="H15" s="18"/>
    </row>
    <row r="16" spans="2:8" x14ac:dyDescent="0.25">
      <c r="B16" s="12" t="s">
        <v>14</v>
      </c>
      <c r="C16" s="12"/>
      <c r="D16" s="12"/>
      <c r="E16" s="10"/>
      <c r="F16" s="17"/>
      <c r="G16" s="19"/>
      <c r="H16" s="18"/>
    </row>
    <row r="17" spans="2:8" x14ac:dyDescent="0.25">
      <c r="B17" s="12" t="s">
        <v>15</v>
      </c>
      <c r="C17" s="12"/>
      <c r="D17" s="12"/>
      <c r="E17" s="10"/>
      <c r="F17" s="17"/>
      <c r="G17" s="19"/>
      <c r="H17" s="18"/>
    </row>
    <row r="18" spans="2:8" x14ac:dyDescent="0.25">
      <c r="B18" s="12" t="s">
        <v>16</v>
      </c>
      <c r="C18" s="12"/>
      <c r="D18" s="12"/>
      <c r="E18" s="10"/>
      <c r="F18" s="17"/>
      <c r="G18" s="19"/>
      <c r="H18" s="18"/>
    </row>
    <row r="19" spans="2:8" x14ac:dyDescent="0.25">
      <c r="B19" s="12" t="s">
        <v>17</v>
      </c>
      <c r="C19" s="12"/>
      <c r="D19" s="12"/>
      <c r="E19" s="10"/>
      <c r="F19" s="17"/>
      <c r="G19" s="19"/>
      <c r="H19" s="18"/>
    </row>
    <row r="20" spans="2:8" x14ac:dyDescent="0.25">
      <c r="B20" s="12" t="s">
        <v>18</v>
      </c>
      <c r="C20" s="12"/>
      <c r="D20" s="12"/>
      <c r="E20" s="10"/>
      <c r="F20" s="17"/>
      <c r="G20" s="19"/>
      <c r="H20" s="18"/>
    </row>
    <row r="21" spans="2:8" x14ac:dyDescent="0.25">
      <c r="B21" s="12" t="s">
        <v>19</v>
      </c>
      <c r="C21" s="12"/>
      <c r="D21" s="12"/>
      <c r="E21" s="10"/>
      <c r="F21" s="17"/>
      <c r="G21" s="19"/>
      <c r="H21" s="18"/>
    </row>
    <row r="22" spans="2:8" x14ac:dyDescent="0.25">
      <c r="B22" s="12" t="s">
        <v>20</v>
      </c>
      <c r="C22" s="12"/>
      <c r="D22" s="12"/>
      <c r="E22" s="10"/>
      <c r="F22" s="17"/>
      <c r="G22" s="19"/>
      <c r="H22" s="18"/>
    </row>
    <row r="23" spans="2:8" x14ac:dyDescent="0.25">
      <c r="B23" s="12" t="s">
        <v>21</v>
      </c>
      <c r="C23" s="12"/>
      <c r="D23" s="12"/>
      <c r="E23" s="10"/>
      <c r="F23" s="17"/>
      <c r="G23" s="15"/>
      <c r="H23" s="18"/>
    </row>
    <row r="24" spans="2:8" x14ac:dyDescent="0.25">
      <c r="B24" s="12" t="s">
        <v>22</v>
      </c>
      <c r="C24" s="12"/>
      <c r="D24" s="12"/>
      <c r="E24" s="10"/>
      <c r="F24" s="17"/>
      <c r="G24" s="19"/>
      <c r="H24" s="18"/>
    </row>
    <row r="25" spans="2:8" x14ac:dyDescent="0.25">
      <c r="B25" s="12" t="s">
        <v>79</v>
      </c>
      <c r="C25" s="12"/>
      <c r="D25" s="12"/>
      <c r="E25" s="10"/>
      <c r="F25" s="17"/>
      <c r="G25" s="19"/>
      <c r="H25" s="18"/>
    </row>
    <row r="26" spans="2:8" x14ac:dyDescent="0.25">
      <c r="B26" s="12" t="s">
        <v>80</v>
      </c>
      <c r="C26" s="12"/>
      <c r="D26" s="12"/>
      <c r="E26" s="10"/>
      <c r="F26" s="16"/>
      <c r="G26" s="16"/>
      <c r="H26" s="16"/>
    </row>
    <row r="27" spans="2:8" x14ac:dyDescent="0.25">
      <c r="B27" s="12" t="s">
        <v>25</v>
      </c>
      <c r="C27" s="12"/>
      <c r="D27" s="12"/>
      <c r="E27" s="10"/>
      <c r="F27" s="17"/>
      <c r="G27" s="20"/>
      <c r="H27" s="28"/>
    </row>
  </sheetData>
  <sortState ref="C4:E24">
    <sortCondition ref="E4:E2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testy</vt:lpstr>
      <vt:lpstr>vybrané</vt:lpstr>
      <vt:lpstr>testy!Oblast_tisku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martina.coufalova</cp:lastModifiedBy>
  <cp:lastPrinted>2014-10-11T10:20:24Z</cp:lastPrinted>
  <dcterms:created xsi:type="dcterms:W3CDTF">2014-09-14T14:42:50Z</dcterms:created>
  <dcterms:modified xsi:type="dcterms:W3CDTF">2016-10-17T20:27:16Z</dcterms:modified>
</cp:coreProperties>
</file>